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480" windowHeight="11640" activeTab="0"/>
  </bookViews>
  <sheets>
    <sheet name="入力" sheetId="1" r:id="rId1"/>
    <sheet name="Timesheet　サンプル" sheetId="2" r:id="rId2"/>
  </sheets>
  <definedNames>
    <definedName name="_xlfn.IFERROR" hidden="1">#NAME?</definedName>
  </definedNames>
  <calcPr fullCalcOnLoad="1"/>
</workbook>
</file>

<file path=xl/comments2.xml><?xml version="1.0" encoding="utf-8"?>
<comments xmlns="http://schemas.openxmlformats.org/spreadsheetml/2006/main">
  <authors>
    <author>skanneko</author>
  </authors>
  <commentList>
    <comment ref="I3" authorId="0">
      <text>
        <r>
          <rPr>
            <sz val="9"/>
            <rFont val="ＭＳ Ｐゴシック"/>
            <family val="3"/>
          </rPr>
          <t xml:space="preserve">
</t>
        </r>
        <r>
          <rPr>
            <sz val="10"/>
            <rFont val="ＭＳ Ｐゴシック"/>
            <family val="3"/>
          </rPr>
          <t>月初には該当月を入力してください。</t>
        </r>
      </text>
    </comment>
    <comment ref="F21" authorId="0">
      <text>
        <r>
          <rPr>
            <sz val="9"/>
            <rFont val="ＭＳ Ｐゴシック"/>
            <family val="3"/>
          </rPr>
          <t xml:space="preserve">深夜の午前１時まで仕事をした場合：25：00と入力すると01：00と表示されますが、1：00と入力すると正しい労働時間数が計算できませんのでこ注意下さい。
</t>
        </r>
      </text>
    </comment>
    <comment ref="G22" authorId="0">
      <text>
        <r>
          <rPr>
            <sz val="9"/>
            <rFont val="ＭＳ Ｐゴシック"/>
            <family val="3"/>
          </rPr>
          <t xml:space="preserve">
土曜・日曜・祝日に労働した場合は休憩時間数を入力下さい</t>
        </r>
      </text>
    </comment>
    <comment ref="D33" authorId="0">
      <text>
        <r>
          <rPr>
            <sz val="9"/>
            <rFont val="ＭＳ Ｐゴシック"/>
            <family val="3"/>
          </rPr>
          <t xml:space="preserve">
休暇を取得した場合は、「年休・特別休暇」の欄に、該当するアルファベットを入力して下さい。</t>
        </r>
      </text>
    </comment>
    <comment ref="I40" authorId="0">
      <text>
        <r>
          <rPr>
            <sz val="9"/>
            <rFont val="ＭＳ Ｐゴシック"/>
            <family val="3"/>
          </rPr>
          <t xml:space="preserve">
代休または振替休日を取得した日は、いつ勤務した分の代休・振替か摘要欄に入力して下さい。</t>
        </r>
      </text>
    </comment>
  </commentList>
</comments>
</file>

<file path=xl/sharedStrings.xml><?xml version="1.0" encoding="utf-8"?>
<sst xmlns="http://schemas.openxmlformats.org/spreadsheetml/2006/main" count="77" uniqueCount="42">
  <si>
    <t>黄色の箇所に入力して下さい。</t>
  </si>
  <si>
    <t>A</t>
  </si>
  <si>
    <t>合計時間</t>
  </si>
  <si>
    <t>休日</t>
  </si>
  <si>
    <t>名　　前</t>
  </si>
  <si>
    <t>タイムシート</t>
  </si>
  <si>
    <t>日曜労働時間数</t>
  </si>
  <si>
    <t>深夜時間帯時間数</t>
  </si>
  <si>
    <t>平日残業時間数</t>
  </si>
  <si>
    <t>土曜・祝日労働時間数</t>
  </si>
  <si>
    <t>実労時間数　</t>
  </si>
  <si>
    <t>摘　要</t>
  </si>
  <si>
    <t>上長承認</t>
  </si>
  <si>
    <t>休憩時間数</t>
  </si>
  <si>
    <t>曜日</t>
  </si>
  <si>
    <t>日</t>
  </si>
  <si>
    <t>開始時間 (hh:mm)</t>
  </si>
  <si>
    <t>終了 (hh:mm)</t>
  </si>
  <si>
    <t>勤務レコード</t>
  </si>
  <si>
    <t>所　　属</t>
  </si>
  <si>
    <t>年休・特別休暇</t>
  </si>
  <si>
    <t>月間所定労働日数</t>
  </si>
  <si>
    <t>１日の所定労働時間数</t>
  </si>
  <si>
    <t>月間所定労働時間数</t>
  </si>
  <si>
    <t>有給時間数</t>
  </si>
  <si>
    <t>毎日の始業時刻と終了時刻を入力してください。</t>
  </si>
  <si>
    <t>始業時刻とは仕事を始める時間、終業時刻とは仕事を終了した時間をいいます。事務所滞在時間ではありませんので注意下さい。</t>
  </si>
  <si>
    <t>土曜・日曜・祝日に労働した場合は休憩時間数を入力下さい。例：1時間休憩をとった場合は「1：００」と入力。</t>
  </si>
  <si>
    <t>記入例</t>
  </si>
  <si>
    <t>24:00(深夜0：00）を過ぎるときは、24：00,25：00・・・と入力して下さい。</t>
  </si>
  <si>
    <t>代休または振替休日を取得した日は、いつ勤務した分の代休・振替か摘要欄に入力して下さい。</t>
  </si>
  <si>
    <t>所定就業時間（9時から18時）外に仕事をする場合は、上長より事前承認を取得し、内容を摘要欄に入力して下さい。</t>
  </si>
  <si>
    <t>B</t>
  </si>
  <si>
    <t>休日１</t>
  </si>
  <si>
    <t>所定労働日</t>
  </si>
  <si>
    <t>休暇を取得した場合は、「年休・特別休暇」の欄に、該当するアルファベットを入力して下さい。</t>
  </si>
  <si>
    <t>Ａ：有給1日、Ｂ：有給午前、Ｃ：有給午後、Ｄ：代休、E:振替休日、S：特別休暇</t>
  </si>
  <si>
    <t>E</t>
  </si>
  <si>
    <t>1/20の振替</t>
  </si>
  <si>
    <t>プレゼン資料作成</t>
  </si>
  <si>
    <t>集計欄1</t>
  </si>
  <si>
    <t>集計欄2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</si>
</sst>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0&quot;年&quot;"/>
    <numFmt numFmtId="179" formatCode="0&quot;月&quot;"/>
    <numFmt numFmtId="180" formatCode="#,###&quot;日&quot;;\-#,##0&quot;日&quot;"/>
    <numFmt numFmtId="181" formatCode="[hh]:mm"/>
    <numFmt numFmtId="182" formatCode="h:mm;@"/>
    <numFmt numFmtId="183" formatCode="[$-409]dd\-mmm\-yy;@"/>
    <numFmt numFmtId="184" formatCode="[Red][=1]aaa;[Red][=7]aaa;aaa"/>
    <numFmt numFmtId="185" formatCode="hh:mm"/>
    <numFmt numFmtId="186" formatCode="[h]:mm;[Red]\-[hh]:mm"/>
    <numFmt numFmtId="187" formatCode="0.0_);[Red]\(0.0\)"/>
    <numFmt numFmtId="188" formatCode="0.00_);[Red]\(0.00\)"/>
    <numFmt numFmtId="189" formatCode="0.000_);[Red]\(0.000\)"/>
    <numFmt numFmtId="190" formatCode="0.0000_);[Red]\(0.0000\)"/>
    <numFmt numFmtId="191" formatCode="0.00000_);[Red]\(0.00000\)"/>
    <numFmt numFmtId="192" formatCode="0.00_ "/>
    <numFmt numFmtId="193" formatCode="0.000_ "/>
  </numFmts>
  <fonts count="33">
    <font>
      <sz val="11"/>
      <name val="ＭＳ Ｐゴシック"/>
      <family val="3"/>
    </font>
    <font>
      <sz val="6"/>
      <name val="ＭＳ Ｐゴシック"/>
      <family val="3"/>
    </font>
    <font>
      <b/>
      <i/>
      <sz val="14"/>
      <name val="ＭＳ Ｐゴシック"/>
      <family val="3"/>
    </font>
    <font>
      <b/>
      <sz val="11"/>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2"/>
      <color indexed="12"/>
      <name val="ＭＳ Ｐゴシック"/>
      <family val="3"/>
    </font>
    <font>
      <b/>
      <i/>
      <u val="single"/>
      <sz val="11"/>
      <name val="ＭＳ Ｐゴシック"/>
      <family val="3"/>
    </font>
    <font>
      <sz val="11"/>
      <color indexed="12"/>
      <name val="ＭＳ Ｐゴシック"/>
      <family val="3"/>
    </font>
    <font>
      <b/>
      <sz val="9"/>
      <name val="ＭＳ Ｐゴシック"/>
      <family val="3"/>
    </font>
    <font>
      <b/>
      <sz val="9"/>
      <color indexed="12"/>
      <name val="ＭＳ Ｐゴシック"/>
      <family val="3"/>
    </font>
    <font>
      <i/>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medium"/>
      <right style="thin"/>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7" fillId="0" borderId="0" applyNumberFormat="0" applyFill="0" applyBorder="0" applyAlignment="0" applyProtection="0"/>
    <xf numFmtId="0" fontId="30" fillId="4" borderId="0" applyNumberFormat="0" applyBorder="0" applyAlignment="0" applyProtection="0"/>
  </cellStyleXfs>
  <cellXfs count="93">
    <xf numFmtId="0" fontId="0" fillId="0" borderId="0" xfId="0" applyAlignment="1">
      <alignment/>
    </xf>
    <xf numFmtId="0" fontId="2" fillId="0" borderId="0" xfId="0" applyFont="1" applyAlignment="1">
      <alignment/>
    </xf>
    <xf numFmtId="0" fontId="0" fillId="0" borderId="0" xfId="0" applyAlignment="1">
      <alignment horizontal="center" vertical="center"/>
    </xf>
    <xf numFmtId="0" fontId="0" fillId="0" borderId="0" xfId="0" applyNumberFormat="1" applyAlignment="1">
      <alignment/>
    </xf>
    <xf numFmtId="0" fontId="3" fillId="0" borderId="0" xfId="0" applyNumberFormat="1" applyFont="1" applyFill="1" applyBorder="1" applyAlignment="1">
      <alignment horizontal="left" vertical="center"/>
    </xf>
    <xf numFmtId="0" fontId="0" fillId="0" borderId="0" xfId="0" applyNumberFormat="1" applyAlignment="1">
      <alignment horizontal="center" vertical="center"/>
    </xf>
    <xf numFmtId="0" fontId="4" fillId="0" borderId="0" xfId="0" applyNumberFormat="1" applyFont="1" applyAlignment="1">
      <alignment/>
    </xf>
    <xf numFmtId="0" fontId="0" fillId="0" borderId="0" xfId="0" applyNumberFormat="1" applyAlignment="1" quotePrefix="1">
      <alignment horizontal="center" vertical="center"/>
    </xf>
    <xf numFmtId="0" fontId="4" fillId="0" borderId="0" xfId="0" applyFont="1" applyAlignment="1">
      <alignment/>
    </xf>
    <xf numFmtId="56" fontId="0" fillId="0" borderId="0" xfId="0" applyNumberFormat="1" applyAlignment="1">
      <alignment/>
    </xf>
    <xf numFmtId="0" fontId="3" fillId="0" borderId="0" xfId="0" applyFont="1" applyBorder="1" applyAlignment="1">
      <alignment horizontal="center" vertical="center"/>
    </xf>
    <xf numFmtId="181" fontId="0" fillId="0" borderId="10" xfId="0" applyNumberFormat="1" applyBorder="1" applyAlignment="1">
      <alignment horizontal="right" vertical="center"/>
    </xf>
    <xf numFmtId="14" fontId="0" fillId="0" borderId="0" xfId="0" applyNumberFormat="1" applyAlignment="1">
      <alignment/>
    </xf>
    <xf numFmtId="0" fontId="4" fillId="0" borderId="0" xfId="0" applyFont="1" applyAlignment="1">
      <alignment horizontal="center" vertical="center"/>
    </xf>
    <xf numFmtId="0" fontId="4" fillId="0" borderId="0" xfId="0" applyFont="1" applyBorder="1" applyAlignment="1">
      <alignment horizontal="center" vertical="center"/>
    </xf>
    <xf numFmtId="0" fontId="9" fillId="21" borderId="0" xfId="0" applyNumberFormat="1" applyFont="1" applyFill="1" applyAlignment="1">
      <alignment/>
    </xf>
    <xf numFmtId="0" fontId="9" fillId="21" borderId="0" xfId="0" applyFont="1" applyFill="1" applyAlignment="1">
      <alignment horizontal="center" vertical="center"/>
    </xf>
    <xf numFmtId="0" fontId="4" fillId="0" borderId="0" xfId="0" applyNumberFormat="1" applyFont="1" applyAlignment="1">
      <alignment vertical="top"/>
    </xf>
    <xf numFmtId="192" fontId="5" fillId="6" borderId="11" xfId="0" applyNumberFormat="1" applyFont="1" applyFill="1" applyBorder="1" applyAlignment="1">
      <alignment horizontal="right" vertical="center"/>
    </xf>
    <xf numFmtId="192" fontId="5" fillId="6" borderId="12" xfId="0" applyNumberFormat="1" applyFont="1" applyFill="1" applyBorder="1" applyAlignment="1">
      <alignment horizontal="right" vertical="center"/>
    </xf>
    <xf numFmtId="0" fontId="5" fillId="6" borderId="13" xfId="0" applyFont="1" applyFill="1" applyBorder="1" applyAlignment="1">
      <alignment/>
    </xf>
    <xf numFmtId="0" fontId="0" fillId="0" borderId="0" xfId="0" applyNumberFormat="1" applyFont="1" applyBorder="1" applyAlignment="1">
      <alignment vertical="center"/>
    </xf>
    <xf numFmtId="0" fontId="4" fillId="0" borderId="0" xfId="0" applyNumberFormat="1" applyFont="1" applyBorder="1" applyAlignment="1">
      <alignment horizontal="right" vertical="center"/>
    </xf>
    <xf numFmtId="178" fontId="12" fillId="3" borderId="13" xfId="0" applyNumberFormat="1" applyFont="1" applyFill="1" applyBorder="1" applyAlignment="1" applyProtection="1">
      <alignment horizontal="center" vertical="center"/>
      <protection locked="0"/>
    </xf>
    <xf numFmtId="179" fontId="8" fillId="21" borderId="14" xfId="0" applyNumberFormat="1" applyFont="1" applyFill="1" applyBorder="1" applyAlignment="1" applyProtection="1">
      <alignment horizontal="center" vertical="center"/>
      <protection locked="0"/>
    </xf>
    <xf numFmtId="0" fontId="5" fillId="3" borderId="14"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3" borderId="15" xfId="0" applyNumberFormat="1" applyFont="1" applyFill="1" applyBorder="1" applyAlignment="1">
      <alignment horizontal="center" vertical="center" wrapText="1"/>
    </xf>
    <xf numFmtId="180" fontId="10" fillId="3" borderId="14" xfId="0" applyNumberFormat="1" applyFont="1" applyFill="1" applyBorder="1" applyAlignment="1">
      <alignment horizontal="center" vertical="center"/>
    </xf>
    <xf numFmtId="181" fontId="10" fillId="3" borderId="13" xfId="0" applyNumberFormat="1" applyFont="1" applyFill="1" applyBorder="1" applyAlignment="1">
      <alignment horizontal="center" vertical="center"/>
    </xf>
    <xf numFmtId="182" fontId="0" fillId="3" borderId="15" xfId="0" applyNumberFormat="1" applyFont="1" applyFill="1" applyBorder="1" applyAlignment="1">
      <alignment horizontal="center" vertical="center"/>
    </xf>
    <xf numFmtId="0" fontId="5" fillId="6" borderId="14" xfId="0" applyFont="1" applyFill="1" applyBorder="1" applyAlignment="1">
      <alignment horizontal="center" vertical="center" wrapText="1"/>
    </xf>
    <xf numFmtId="185" fontId="0" fillId="0" borderId="0" xfId="0" applyNumberFormat="1" applyAlignment="1">
      <alignment/>
    </xf>
    <xf numFmtId="0" fontId="5" fillId="0" borderId="0" xfId="0" applyFont="1" applyFill="1" applyBorder="1" applyAlignment="1">
      <alignment/>
    </xf>
    <xf numFmtId="0" fontId="5" fillId="0" borderId="0" xfId="0" applyFont="1" applyFill="1" applyBorder="1" applyAlignment="1">
      <alignment vertical="center" wrapText="1"/>
    </xf>
    <xf numFmtId="181" fontId="11" fillId="6" borderId="12" xfId="0" applyNumberFormat="1" applyFont="1" applyFill="1" applyBorder="1" applyAlignment="1">
      <alignment horizontal="center" vertical="center" shrinkToFit="1"/>
    </xf>
    <xf numFmtId="0" fontId="5" fillId="0" borderId="16" xfId="0" applyNumberFormat="1" applyFont="1" applyBorder="1" applyAlignment="1">
      <alignment horizontal="center" vertical="center"/>
    </xf>
    <xf numFmtId="184" fontId="5" fillId="0" borderId="16" xfId="0" applyNumberFormat="1" applyFont="1" applyBorder="1" applyAlignment="1">
      <alignment horizontal="center" vertical="center"/>
    </xf>
    <xf numFmtId="0" fontId="4" fillId="21" borderId="16" xfId="0" applyFont="1" applyFill="1" applyBorder="1" applyAlignment="1" applyProtection="1">
      <alignment horizontal="center" vertical="center"/>
      <protection locked="0"/>
    </xf>
    <xf numFmtId="185" fontId="4" fillId="21" borderId="16" xfId="0" applyNumberFormat="1" applyFont="1" applyFill="1" applyBorder="1" applyAlignment="1" applyProtection="1">
      <alignment horizontal="center" vertical="center"/>
      <protection locked="0"/>
    </xf>
    <xf numFmtId="20" fontId="4" fillId="21" borderId="16" xfId="0" applyNumberFormat="1"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20" fontId="5" fillId="0" borderId="16" xfId="0" applyNumberFormat="1" applyFont="1" applyBorder="1" applyAlignment="1">
      <alignment horizontal="right" vertical="center"/>
    </xf>
    <xf numFmtId="20" fontId="5" fillId="0" borderId="16" xfId="0" applyNumberFormat="1" applyFont="1" applyBorder="1" applyAlignment="1">
      <alignment/>
    </xf>
    <xf numFmtId="0" fontId="4" fillId="8" borderId="17" xfId="0" applyFont="1" applyFill="1" applyBorder="1" applyAlignment="1">
      <alignment horizontal="center" vertical="center"/>
    </xf>
    <xf numFmtId="20" fontId="4" fillId="8" borderId="17" xfId="0" applyNumberFormat="1" applyFont="1" applyFill="1" applyBorder="1" applyAlignment="1">
      <alignment horizontal="center" vertical="center"/>
    </xf>
    <xf numFmtId="185" fontId="4" fillId="14" borderId="17" xfId="0" applyNumberFormat="1" applyFont="1" applyFill="1" applyBorder="1" applyAlignment="1" applyProtection="1">
      <alignment horizontal="center" vertical="center"/>
      <protection locked="0"/>
    </xf>
    <xf numFmtId="0" fontId="5" fillId="8" borderId="17" xfId="0" applyFont="1" applyFill="1" applyBorder="1" applyAlignment="1">
      <alignment/>
    </xf>
    <xf numFmtId="0" fontId="5" fillId="0" borderId="17" xfId="0" applyFont="1" applyFill="1" applyBorder="1" applyAlignment="1">
      <alignment/>
    </xf>
    <xf numFmtId="0" fontId="5" fillId="0" borderId="17" xfId="0" applyFont="1" applyBorder="1" applyAlignment="1">
      <alignment/>
    </xf>
    <xf numFmtId="183" fontId="5" fillId="0" borderId="12" xfId="0" applyNumberFormat="1" applyFont="1" applyBorder="1" applyAlignment="1">
      <alignment horizontal="center" vertical="center"/>
    </xf>
    <xf numFmtId="183" fontId="5" fillId="0" borderId="18" xfId="0" applyNumberFormat="1" applyFont="1" applyFill="1" applyBorder="1" applyAlignment="1">
      <alignment horizontal="center" vertical="center"/>
    </xf>
    <xf numFmtId="0" fontId="4" fillId="0" borderId="0" xfId="0" applyFont="1" applyAlignment="1">
      <alignment vertical="center"/>
    </xf>
    <xf numFmtId="0" fontId="5" fillId="21" borderId="18" xfId="0" applyFont="1" applyFill="1" applyBorder="1" applyAlignment="1">
      <alignment horizontal="center" vertical="center" wrapText="1"/>
    </xf>
    <xf numFmtId="0" fontId="5" fillId="21" borderId="11" xfId="0" applyFont="1" applyFill="1" applyBorder="1" applyAlignment="1">
      <alignment horizontal="center" vertical="center" wrapText="1"/>
    </xf>
    <xf numFmtId="0" fontId="5" fillId="21" borderId="16" xfId="0" applyFont="1" applyFill="1" applyBorder="1" applyAlignment="1" applyProtection="1">
      <alignment/>
      <protection locked="0"/>
    </xf>
    <xf numFmtId="181" fontId="11" fillId="6" borderId="16" xfId="0" applyNumberFormat="1" applyFont="1" applyFill="1" applyBorder="1" applyAlignment="1">
      <alignment horizontal="center" vertical="center" shrinkToFit="1"/>
    </xf>
    <xf numFmtId="192" fontId="5" fillId="6" borderId="16" xfId="0" applyNumberFormat="1" applyFont="1" applyFill="1" applyBorder="1" applyAlignment="1">
      <alignment horizontal="right" vertical="center"/>
    </xf>
    <xf numFmtId="0" fontId="5" fillId="0" borderId="16" xfId="0" applyFont="1" applyFill="1" applyBorder="1" applyAlignment="1">
      <alignment/>
    </xf>
    <xf numFmtId="181" fontId="0" fillId="0" borderId="16" xfId="0" applyNumberFormat="1" applyBorder="1" applyAlignment="1">
      <alignment horizontal="right" vertical="center"/>
    </xf>
    <xf numFmtId="0" fontId="0" fillId="0" borderId="16" xfId="0" applyBorder="1" applyAlignment="1">
      <alignment/>
    </xf>
    <xf numFmtId="0" fontId="5" fillId="0" borderId="16" xfId="0" applyFont="1" applyFill="1" applyBorder="1" applyAlignment="1">
      <alignment horizontal="center" vertical="center" wrapText="1"/>
    </xf>
    <xf numFmtId="0" fontId="0" fillId="0" borderId="16" xfId="0" applyBorder="1" applyAlignment="1">
      <alignment horizontal="center" vertical="center"/>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183" fontId="5" fillId="8" borderId="17" xfId="0" applyNumberFormat="1" applyFont="1" applyFill="1" applyBorder="1" applyAlignment="1">
      <alignment horizontal="center"/>
    </xf>
    <xf numFmtId="0" fontId="4" fillId="0" borderId="0" xfId="0" applyFont="1" applyAlignment="1">
      <alignment vertical="center"/>
    </xf>
    <xf numFmtId="0" fontId="4" fillId="0" borderId="0" xfId="0" applyNumberFormat="1" applyFont="1" applyAlignment="1">
      <alignment vertical="center" wrapText="1"/>
    </xf>
    <xf numFmtId="0" fontId="0" fillId="0" borderId="21" xfId="0" applyNumberFormat="1" applyBorder="1" applyAlignment="1">
      <alignment horizontal="center" vertical="center"/>
    </xf>
    <xf numFmtId="0" fontId="11" fillId="0" borderId="22" xfId="0" applyFont="1" applyBorder="1" applyAlignment="1">
      <alignment vertical="center" wrapText="1"/>
    </xf>
    <xf numFmtId="0" fontId="5" fillId="0" borderId="23" xfId="0" applyFont="1" applyBorder="1" applyAlignment="1">
      <alignment vertical="center" wrapText="1"/>
    </xf>
    <xf numFmtId="0" fontId="5" fillId="21" borderId="24" xfId="0" applyFont="1" applyFill="1" applyBorder="1" applyAlignment="1">
      <alignment horizontal="center" vertical="center" wrapText="1"/>
    </xf>
    <xf numFmtId="0" fontId="5" fillId="21" borderId="25" xfId="0" applyFont="1" applyFill="1" applyBorder="1" applyAlignment="1">
      <alignment horizontal="center" vertical="center" wrapText="1"/>
    </xf>
    <xf numFmtId="0" fontId="5" fillId="21" borderId="26" xfId="0" applyFont="1" applyFill="1" applyBorder="1" applyAlignment="1">
      <alignment horizontal="center" vertical="center" wrapText="1"/>
    </xf>
    <xf numFmtId="0" fontId="5" fillId="21" borderId="27" xfId="0" applyFont="1" applyFill="1" applyBorder="1" applyAlignment="1">
      <alignment horizontal="center" vertical="center" wrapText="1"/>
    </xf>
    <xf numFmtId="0" fontId="5" fillId="21" borderId="19" xfId="0" applyFont="1" applyFill="1" applyBorder="1" applyAlignment="1">
      <alignment horizontal="center" vertical="center" wrapText="1"/>
    </xf>
    <xf numFmtId="0" fontId="5" fillId="21" borderId="12" xfId="0" applyFont="1" applyFill="1" applyBorder="1" applyAlignment="1">
      <alignment horizontal="center" vertical="center" wrapText="1"/>
    </xf>
    <xf numFmtId="20" fontId="5" fillId="0" borderId="19" xfId="0" applyNumberFormat="1" applyFont="1" applyBorder="1" applyAlignment="1">
      <alignment horizontal="center" vertical="center" wrapText="1"/>
    </xf>
    <xf numFmtId="0" fontId="5" fillId="0" borderId="19"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13" fillId="0" borderId="0" xfId="0" applyNumberFormat="1" applyFont="1" applyAlignment="1">
      <alignment horizontal="left" vertical="center" wrapText="1"/>
    </xf>
    <xf numFmtId="0" fontId="4" fillId="0" borderId="0" xfId="0" applyNumberFormat="1" applyFont="1" applyAlignment="1">
      <alignment vertical="center"/>
    </xf>
    <xf numFmtId="0" fontId="3" fillId="0" borderId="14" xfId="0" applyNumberFormat="1" applyFont="1" applyBorder="1" applyAlignment="1">
      <alignment horizontal="center" vertical="center"/>
    </xf>
    <xf numFmtId="0" fontId="0" fillId="0" borderId="15" xfId="0" applyBorder="1" applyAlignment="1">
      <alignment horizontal="center" vertical="center"/>
    </xf>
    <xf numFmtId="0" fontId="3" fillId="21" borderId="22" xfId="0" applyNumberFormat="1" applyFont="1" applyFill="1" applyBorder="1" applyAlignment="1" applyProtection="1">
      <alignment horizontal="left" vertical="center"/>
      <protection locked="0"/>
    </xf>
    <xf numFmtId="0" fontId="3" fillId="21" borderId="10" xfId="0" applyNumberFormat="1" applyFont="1" applyFill="1" applyBorder="1" applyAlignment="1" applyProtection="1">
      <alignment horizontal="left" vertical="center"/>
      <protection locked="0"/>
    </xf>
    <xf numFmtId="0" fontId="3" fillId="21" borderId="20" xfId="0" applyNumberFormat="1" applyFont="1" applyFill="1" applyBorder="1" applyAlignment="1" applyProtection="1">
      <alignment horizontal="left" vertical="center"/>
      <protection locked="0"/>
    </xf>
    <xf numFmtId="0" fontId="3" fillId="21" borderId="14" xfId="0" applyNumberFormat="1" applyFont="1" applyFill="1" applyBorder="1" applyAlignment="1" applyProtection="1">
      <alignment horizontal="left" vertical="center"/>
      <protection locked="0"/>
    </xf>
    <xf numFmtId="0" fontId="3" fillId="21" borderId="28" xfId="0" applyNumberFormat="1" applyFont="1" applyFill="1" applyBorder="1" applyAlignment="1" applyProtection="1">
      <alignment horizontal="left" vertical="center"/>
      <protection locked="0"/>
    </xf>
    <xf numFmtId="0" fontId="3" fillId="21" borderId="15" xfId="0" applyNumberFormat="1" applyFont="1" applyFill="1" applyBorder="1" applyAlignment="1" applyProtection="1">
      <alignment horizontal="left" vertical="center"/>
      <protection locked="0"/>
    </xf>
    <xf numFmtId="0" fontId="13" fillId="0" borderId="0" xfId="0" applyNumberFormat="1"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8">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4"/>
  <sheetViews>
    <sheetView tabSelected="1" zoomScalePageLayoutView="0" workbookViewId="0" topLeftCell="A1">
      <selection activeCell="I3" sqref="I3"/>
    </sheetView>
  </sheetViews>
  <sheetFormatPr defaultColWidth="9.00390625" defaultRowHeight="13.5"/>
  <cols>
    <col min="1" max="1" width="2.375" style="0" bestFit="1" customWidth="1"/>
    <col min="2" max="2" width="6.00390625" style="0" customWidth="1"/>
    <col min="3" max="3" width="5.25390625" style="0" customWidth="1"/>
    <col min="4" max="4" width="5.625" style="0" customWidth="1"/>
    <col min="5" max="6" width="8.125" style="2" customWidth="1"/>
    <col min="7" max="7" width="4.625" style="2" customWidth="1"/>
    <col min="8" max="8" width="5.875" style="2" customWidth="1"/>
    <col min="9" max="9" width="24.375" style="2" customWidth="1"/>
    <col min="10" max="10" width="7.00390625" style="2" customWidth="1"/>
    <col min="11" max="14" width="7.00390625" style="0" customWidth="1"/>
    <col min="16" max="16" width="9.875" style="0" hidden="1" customWidth="1"/>
    <col min="17" max="17" width="8.75390625" style="0" hidden="1" customWidth="1"/>
    <col min="18" max="18" width="5.25390625" style="0" hidden="1" customWidth="1"/>
    <col min="19" max="19" width="10.00390625" style="0" hidden="1" customWidth="1"/>
  </cols>
  <sheetData>
    <row r="1" spans="1:8" ht="24.75" customHeight="1">
      <c r="A1" s="1" t="s">
        <v>5</v>
      </c>
      <c r="E1" s="15" t="s">
        <v>0</v>
      </c>
      <c r="F1" s="15"/>
      <c r="G1" s="16"/>
      <c r="H1" s="16"/>
    </row>
    <row r="2" ht="12" customHeight="1" thickBot="1"/>
    <row r="3" spans="2:12" s="3" customFormat="1" ht="35.25" customHeight="1" thickBot="1">
      <c r="B3" s="84" t="s">
        <v>4</v>
      </c>
      <c r="C3" s="85"/>
      <c r="D3" s="86"/>
      <c r="E3" s="87"/>
      <c r="F3" s="88"/>
      <c r="G3" s="4"/>
      <c r="H3" s="23">
        <v>2012</v>
      </c>
      <c r="I3" s="24">
        <v>1</v>
      </c>
      <c r="J3" s="25" t="s">
        <v>21</v>
      </c>
      <c r="K3" s="26" t="s">
        <v>23</v>
      </c>
      <c r="L3" s="27" t="s">
        <v>22</v>
      </c>
    </row>
    <row r="4" spans="2:12" s="3" customFormat="1" ht="21" customHeight="1" thickBot="1">
      <c r="B4" s="84" t="s">
        <v>19</v>
      </c>
      <c r="C4" s="85"/>
      <c r="D4" s="89"/>
      <c r="E4" s="90"/>
      <c r="F4" s="91"/>
      <c r="G4" s="4"/>
      <c r="H4" s="21"/>
      <c r="I4" s="22"/>
      <c r="J4" s="28">
        <f>S51</f>
        <v>19</v>
      </c>
      <c r="K4" s="29">
        <f>J4*L4</f>
        <v>6.333333333333333</v>
      </c>
      <c r="L4" s="30">
        <v>0.3333333333333333</v>
      </c>
    </row>
    <row r="5" spans="5:10" s="3" customFormat="1" ht="20.25" customHeight="1">
      <c r="E5" s="5"/>
      <c r="F5" s="5"/>
      <c r="G5" s="5"/>
      <c r="H5" s="5"/>
      <c r="I5" s="5"/>
      <c r="J5" s="5"/>
    </row>
    <row r="6" spans="2:14" s="3" customFormat="1" ht="20.25" customHeight="1">
      <c r="B6" s="69" t="s">
        <v>25</v>
      </c>
      <c r="C6" s="69"/>
      <c r="D6" s="69"/>
      <c r="E6" s="69"/>
      <c r="F6" s="69"/>
      <c r="G6" s="69"/>
      <c r="H6" s="69"/>
      <c r="I6" s="69"/>
      <c r="J6" s="69"/>
      <c r="K6" s="69"/>
      <c r="L6" s="69"/>
      <c r="M6" s="69"/>
      <c r="N6" s="69"/>
    </row>
    <row r="7" spans="1:14" s="6" customFormat="1" ht="14.25" customHeight="1">
      <c r="A7" s="17"/>
      <c r="B7" s="92" t="s">
        <v>26</v>
      </c>
      <c r="C7" s="92"/>
      <c r="D7" s="92"/>
      <c r="E7" s="92"/>
      <c r="F7" s="92"/>
      <c r="G7" s="92"/>
      <c r="H7" s="92"/>
      <c r="I7" s="92"/>
      <c r="J7" s="92"/>
      <c r="K7" s="92"/>
      <c r="L7" s="92"/>
      <c r="M7" s="92"/>
      <c r="N7" s="92"/>
    </row>
    <row r="8" spans="1:14" s="6" customFormat="1" ht="14.25" customHeight="1">
      <c r="A8" s="17"/>
      <c r="B8" s="82" t="s">
        <v>29</v>
      </c>
      <c r="C8" s="82"/>
      <c r="D8" s="82"/>
      <c r="E8" s="82"/>
      <c r="F8" s="82"/>
      <c r="G8" s="82"/>
      <c r="H8" s="82"/>
      <c r="I8" s="82"/>
      <c r="J8" s="82"/>
      <c r="K8" s="82"/>
      <c r="L8" s="82"/>
      <c r="M8" s="82"/>
      <c r="N8" s="82"/>
    </row>
    <row r="9" spans="1:14" s="6" customFormat="1" ht="15.75" customHeight="1">
      <c r="A9" s="17"/>
      <c r="B9" s="83" t="s">
        <v>27</v>
      </c>
      <c r="C9" s="83"/>
      <c r="D9" s="83"/>
      <c r="E9" s="83"/>
      <c r="F9" s="83"/>
      <c r="G9" s="83"/>
      <c r="H9" s="83"/>
      <c r="I9" s="83"/>
      <c r="J9" s="83"/>
      <c r="K9" s="83"/>
      <c r="L9" s="83"/>
      <c r="M9" s="83"/>
      <c r="N9" s="83"/>
    </row>
    <row r="10" spans="1:14" s="6" customFormat="1" ht="13.5" customHeight="1">
      <c r="A10" s="17"/>
      <c r="B10" s="83" t="s">
        <v>35</v>
      </c>
      <c r="C10" s="83"/>
      <c r="D10" s="83"/>
      <c r="E10" s="83"/>
      <c r="F10" s="83"/>
      <c r="G10" s="83"/>
      <c r="H10" s="83"/>
      <c r="I10" s="83"/>
      <c r="J10" s="83"/>
      <c r="K10" s="83"/>
      <c r="L10" s="83"/>
      <c r="M10" s="83"/>
      <c r="N10" s="83"/>
    </row>
    <row r="11" spans="2:14" s="6" customFormat="1" ht="13.5" customHeight="1">
      <c r="B11" s="68" t="s">
        <v>36</v>
      </c>
      <c r="C11" s="68"/>
      <c r="D11" s="68"/>
      <c r="E11" s="68"/>
      <c r="F11" s="68"/>
      <c r="G11" s="68"/>
      <c r="H11" s="68"/>
      <c r="I11" s="68"/>
      <c r="J11" s="68"/>
      <c r="K11" s="68"/>
      <c r="L11" s="68"/>
      <c r="M11" s="68"/>
      <c r="N11" s="68"/>
    </row>
    <row r="12" spans="2:14" s="6" customFormat="1" ht="15.75" customHeight="1">
      <c r="B12" s="68" t="s">
        <v>30</v>
      </c>
      <c r="C12" s="68"/>
      <c r="D12" s="68"/>
      <c r="E12" s="68"/>
      <c r="F12" s="68"/>
      <c r="G12" s="68"/>
      <c r="H12" s="68"/>
      <c r="I12" s="68"/>
      <c r="J12" s="68"/>
      <c r="K12" s="68"/>
      <c r="L12" s="68"/>
      <c r="M12" s="68"/>
      <c r="N12" s="68"/>
    </row>
    <row r="13" spans="1:14" s="6" customFormat="1" ht="15.75" customHeight="1">
      <c r="A13" s="17"/>
      <c r="B13" s="83" t="s">
        <v>31</v>
      </c>
      <c r="C13" s="83"/>
      <c r="D13" s="83"/>
      <c r="E13" s="83"/>
      <c r="F13" s="83"/>
      <c r="G13" s="83"/>
      <c r="H13" s="83"/>
      <c r="I13" s="83"/>
      <c r="J13" s="83"/>
      <c r="K13" s="83"/>
      <c r="L13" s="83"/>
      <c r="M13" s="83"/>
      <c r="N13" s="83"/>
    </row>
    <row r="14" spans="1:14" s="6" customFormat="1" ht="18.75" customHeight="1">
      <c r="A14" s="17"/>
      <c r="B14" s="69"/>
      <c r="C14" s="69"/>
      <c r="D14" s="69"/>
      <c r="E14" s="69"/>
      <c r="F14" s="69"/>
      <c r="G14" s="69"/>
      <c r="H14" s="69"/>
      <c r="I14" s="69"/>
      <c r="J14" s="69"/>
      <c r="K14" s="69"/>
      <c r="L14" s="69"/>
      <c r="M14" s="69"/>
      <c r="N14" s="69"/>
    </row>
    <row r="15" spans="5:10" s="3" customFormat="1" ht="9.75" customHeight="1">
      <c r="E15" s="5"/>
      <c r="F15" s="5"/>
      <c r="G15" s="5"/>
      <c r="I15" s="7"/>
      <c r="J15" s="7"/>
    </row>
    <row r="16" spans="4:10" s="3" customFormat="1" ht="14.25" thickBot="1">
      <c r="D16" s="5"/>
      <c r="E16" s="70"/>
      <c r="F16" s="70"/>
      <c r="G16" s="5"/>
      <c r="H16" s="5"/>
      <c r="I16" s="7"/>
      <c r="J16" s="5"/>
    </row>
    <row r="17" spans="2:14" ht="13.5">
      <c r="B17" s="71"/>
      <c r="C17" s="72"/>
      <c r="D17" s="73" t="s">
        <v>20</v>
      </c>
      <c r="E17" s="75" t="s">
        <v>18</v>
      </c>
      <c r="F17" s="76"/>
      <c r="G17" s="63" t="s">
        <v>13</v>
      </c>
      <c r="H17" s="63" t="s">
        <v>12</v>
      </c>
      <c r="I17" s="77" t="s">
        <v>11</v>
      </c>
      <c r="J17" s="79" t="s">
        <v>10</v>
      </c>
      <c r="K17" s="80" t="s">
        <v>8</v>
      </c>
      <c r="L17" s="63" t="s">
        <v>9</v>
      </c>
      <c r="M17" s="63" t="s">
        <v>6</v>
      </c>
      <c r="N17" s="65" t="s">
        <v>7</v>
      </c>
    </row>
    <row r="18" spans="2:16" ht="27.75" customHeight="1" thickBot="1">
      <c r="B18" s="50" t="s">
        <v>15</v>
      </c>
      <c r="C18" s="51" t="s">
        <v>14</v>
      </c>
      <c r="D18" s="74"/>
      <c r="E18" s="53" t="s">
        <v>16</v>
      </c>
      <c r="F18" s="54" t="s">
        <v>17</v>
      </c>
      <c r="G18" s="64"/>
      <c r="H18" s="64"/>
      <c r="I18" s="78"/>
      <c r="J18" s="64"/>
      <c r="K18" s="81"/>
      <c r="L18" s="64"/>
      <c r="M18" s="64"/>
      <c r="N18" s="66"/>
      <c r="P18" s="12"/>
    </row>
    <row r="19" spans="2:19" ht="13.5">
      <c r="B19" s="67" t="s">
        <v>28</v>
      </c>
      <c r="C19" s="67"/>
      <c r="D19" s="44"/>
      <c r="E19" s="45">
        <v>0.375</v>
      </c>
      <c r="F19" s="46">
        <v>0.75</v>
      </c>
      <c r="G19" s="45">
        <v>0.041666666666666664</v>
      </c>
      <c r="H19" s="44"/>
      <c r="I19" s="47"/>
      <c r="J19" s="48"/>
      <c r="K19" s="49"/>
      <c r="L19" s="49"/>
      <c r="M19" s="49"/>
      <c r="N19" s="49"/>
      <c r="P19">
        <v>2012</v>
      </c>
      <c r="Q19" t="s">
        <v>3</v>
      </c>
      <c r="R19" t="s">
        <v>33</v>
      </c>
      <c r="S19" t="s">
        <v>34</v>
      </c>
    </row>
    <row r="20" spans="2:19" ht="15" customHeight="1">
      <c r="B20" s="36">
        <v>1</v>
      </c>
      <c r="C20" s="37">
        <f>IF(MONTH(DATE($H$3,$I$3,B20))=$I$3,WEEKDAY(DATE($H$3,$I$3,B20)),"-")</f>
        <v>1</v>
      </c>
      <c r="D20" s="38"/>
      <c r="E20" s="39"/>
      <c r="F20" s="39"/>
      <c r="G20" s="40"/>
      <c r="H20" s="41"/>
      <c r="I20" s="55"/>
      <c r="J20" s="42">
        <f>IF(OR(E20="",F20=""),"",IF(OR(C20=1,C20=7,R20=1),F20-E20-G20,F20-E20-1/24))</f>
      </c>
      <c r="K20" s="43">
        <f>IF(OR(C20=7,C20=1),"",IF(OR(E20="",F20=""),"",IF(J20-8/24&lt;0,"",J20-8/24)))</f>
      </c>
      <c r="L20" s="43">
        <f>IF(R20=1,J20,IF(C20=7,J20,""))</f>
      </c>
      <c r="M20" s="43">
        <f>IF(C20=1,J20,"")</f>
      </c>
      <c r="N20" s="43">
        <f aca="true" t="shared" si="0" ref="N20:N50">IF(F20&gt;22/24,+F20-22/24,"")</f>
      </c>
      <c r="P20" s="12">
        <f>DATE($H$3,$I$3,B20)</f>
        <v>40909</v>
      </c>
      <c r="Q20" s="9">
        <v>40909</v>
      </c>
      <c r="R20">
        <f>COUNTIF($Q$20:$Q$32,P20)</f>
        <v>1</v>
      </c>
      <c r="S20" s="32" t="str">
        <f>IF(R20=0,IF(AND(C20&gt;1,C20&lt;7),"平日","休日"),"休日")</f>
        <v>休日</v>
      </c>
    </row>
    <row r="21" spans="2:19" ht="15" customHeight="1">
      <c r="B21" s="36">
        <v>2</v>
      </c>
      <c r="C21" s="37">
        <f aca="true" t="shared" si="1" ref="C21:C50">IF(MONTH(DATE($H$3,$I$3,B21))=$I$3,WEEKDAY(DATE($H$3,$I$3,B21)),"-")</f>
        <v>2</v>
      </c>
      <c r="D21" s="38"/>
      <c r="E21" s="39"/>
      <c r="F21" s="39"/>
      <c r="G21" s="40"/>
      <c r="H21" s="41"/>
      <c r="I21" s="55"/>
      <c r="J21" s="42">
        <f aca="true" t="shared" si="2" ref="J21:J50">IF(OR(E21="",F21=""),"",IF(OR(C21=1,C21=7,R21=1),F21-E21-G21,F21-E21-1/24))</f>
      </c>
      <c r="K21" s="43">
        <f aca="true" t="shared" si="3" ref="K21:K50">IF(OR(C21=7,C21=1),"",IF(OR(E21="",F21=""),"",IF(J21-8/24&lt;0,"",J21-8/24)))</f>
      </c>
      <c r="L21" s="43">
        <f aca="true" t="shared" si="4" ref="L21:L50">IF(R21=1,J21,IF(C21=7,J21,""))</f>
      </c>
      <c r="M21" s="43">
        <f aca="true" t="shared" si="5" ref="M21:M50">IF(C21=1,J21,"")</f>
      </c>
      <c r="N21" s="43">
        <f t="shared" si="0"/>
      </c>
      <c r="P21" s="12">
        <f aca="true" t="shared" si="6" ref="P21:P50">DATE($H$3,$I$3,B21)</f>
        <v>40910</v>
      </c>
      <c r="Q21" s="9">
        <v>40910</v>
      </c>
      <c r="R21">
        <f aca="true" t="shared" si="7" ref="R21:R50">COUNTIF($Q$20:$Q$32,P21)</f>
        <v>1</v>
      </c>
      <c r="S21" s="32" t="str">
        <f aca="true" t="shared" si="8" ref="S21:S50">IF(R21=0,IF(AND(C21&gt;1,C21&lt;7),"平日","休日"),"休日")</f>
        <v>休日</v>
      </c>
    </row>
    <row r="22" spans="2:19" ht="15" customHeight="1">
      <c r="B22" s="36">
        <v>3</v>
      </c>
      <c r="C22" s="37">
        <f t="shared" si="1"/>
        <v>3</v>
      </c>
      <c r="D22" s="38"/>
      <c r="E22" s="39"/>
      <c r="F22" s="39"/>
      <c r="G22" s="40"/>
      <c r="H22" s="41"/>
      <c r="I22" s="55"/>
      <c r="J22" s="42">
        <f t="shared" si="2"/>
      </c>
      <c r="K22" s="43">
        <f t="shared" si="3"/>
      </c>
      <c r="L22" s="43">
        <f t="shared" si="4"/>
      </c>
      <c r="M22" s="43">
        <f t="shared" si="5"/>
      </c>
      <c r="N22" s="43">
        <f t="shared" si="0"/>
      </c>
      <c r="P22" s="12">
        <f t="shared" si="6"/>
        <v>40911</v>
      </c>
      <c r="Q22" s="9">
        <v>40911</v>
      </c>
      <c r="R22">
        <f t="shared" si="7"/>
        <v>1</v>
      </c>
      <c r="S22" s="32" t="str">
        <f t="shared" si="8"/>
        <v>休日</v>
      </c>
    </row>
    <row r="23" spans="2:19" ht="15" customHeight="1">
      <c r="B23" s="36">
        <v>4</v>
      </c>
      <c r="C23" s="37">
        <f t="shared" si="1"/>
        <v>4</v>
      </c>
      <c r="D23" s="38"/>
      <c r="E23" s="39"/>
      <c r="F23" s="39"/>
      <c r="G23" s="40"/>
      <c r="H23" s="41"/>
      <c r="I23" s="55"/>
      <c r="J23" s="42">
        <f t="shared" si="2"/>
      </c>
      <c r="K23" s="43">
        <f t="shared" si="3"/>
      </c>
      <c r="L23" s="43">
        <f t="shared" si="4"/>
      </c>
      <c r="M23" s="43">
        <f t="shared" si="5"/>
      </c>
      <c r="N23" s="43">
        <f t="shared" si="0"/>
      </c>
      <c r="P23" s="12">
        <f t="shared" si="6"/>
        <v>40912</v>
      </c>
      <c r="Q23" s="9">
        <v>40917</v>
      </c>
      <c r="R23">
        <f t="shared" si="7"/>
        <v>0</v>
      </c>
      <c r="S23" s="32" t="str">
        <f t="shared" si="8"/>
        <v>平日</v>
      </c>
    </row>
    <row r="24" spans="2:19" ht="15" customHeight="1">
      <c r="B24" s="36">
        <v>5</v>
      </c>
      <c r="C24" s="37">
        <f t="shared" si="1"/>
        <v>5</v>
      </c>
      <c r="D24" s="38"/>
      <c r="E24" s="39"/>
      <c r="F24" s="39"/>
      <c r="G24" s="40"/>
      <c r="H24" s="41"/>
      <c r="I24" s="55"/>
      <c r="J24" s="42">
        <f t="shared" si="2"/>
      </c>
      <c r="K24" s="43">
        <f t="shared" si="3"/>
      </c>
      <c r="L24" s="43">
        <f t="shared" si="4"/>
      </c>
      <c r="M24" s="43">
        <f t="shared" si="5"/>
      </c>
      <c r="N24" s="43">
        <f t="shared" si="0"/>
      </c>
      <c r="P24" s="12">
        <f t="shared" si="6"/>
        <v>40913</v>
      </c>
      <c r="Q24" s="9">
        <v>40988</v>
      </c>
      <c r="R24">
        <f t="shared" si="7"/>
        <v>0</v>
      </c>
      <c r="S24" s="32" t="str">
        <f t="shared" si="8"/>
        <v>平日</v>
      </c>
    </row>
    <row r="25" spans="2:19" ht="15" customHeight="1">
      <c r="B25" s="36">
        <v>6</v>
      </c>
      <c r="C25" s="37">
        <f t="shared" si="1"/>
        <v>6</v>
      </c>
      <c r="D25" s="38"/>
      <c r="E25" s="39"/>
      <c r="F25" s="39"/>
      <c r="G25" s="40"/>
      <c r="H25" s="41"/>
      <c r="I25" s="55"/>
      <c r="J25" s="42">
        <f t="shared" si="2"/>
      </c>
      <c r="K25" s="43">
        <f t="shared" si="3"/>
      </c>
      <c r="L25" s="43">
        <f t="shared" si="4"/>
      </c>
      <c r="M25" s="43">
        <f t="shared" si="5"/>
      </c>
      <c r="N25" s="43">
        <f t="shared" si="0"/>
      </c>
      <c r="P25" s="12">
        <f t="shared" si="6"/>
        <v>40914</v>
      </c>
      <c r="Q25" s="9">
        <v>41029</v>
      </c>
      <c r="R25">
        <f t="shared" si="7"/>
        <v>0</v>
      </c>
      <c r="S25" s="32" t="str">
        <f t="shared" si="8"/>
        <v>平日</v>
      </c>
    </row>
    <row r="26" spans="2:19" ht="15" customHeight="1">
      <c r="B26" s="36">
        <v>7</v>
      </c>
      <c r="C26" s="37">
        <f t="shared" si="1"/>
        <v>7</v>
      </c>
      <c r="D26" s="38"/>
      <c r="E26" s="39"/>
      <c r="F26" s="39"/>
      <c r="G26" s="40"/>
      <c r="H26" s="41"/>
      <c r="I26" s="55"/>
      <c r="J26" s="42">
        <f t="shared" si="2"/>
      </c>
      <c r="K26" s="43">
        <f t="shared" si="3"/>
      </c>
      <c r="L26" s="43">
        <f t="shared" si="4"/>
      </c>
      <c r="M26" s="43">
        <f t="shared" si="5"/>
      </c>
      <c r="N26" s="43">
        <f t="shared" si="0"/>
      </c>
      <c r="P26" s="12">
        <f t="shared" si="6"/>
        <v>40915</v>
      </c>
      <c r="Q26" s="9">
        <v>41032</v>
      </c>
      <c r="R26">
        <f t="shared" si="7"/>
        <v>0</v>
      </c>
      <c r="S26" s="32" t="str">
        <f t="shared" si="8"/>
        <v>休日</v>
      </c>
    </row>
    <row r="27" spans="2:19" ht="15" customHeight="1">
      <c r="B27" s="36">
        <v>8</v>
      </c>
      <c r="C27" s="37">
        <f t="shared" si="1"/>
        <v>1</v>
      </c>
      <c r="D27" s="38"/>
      <c r="E27" s="39"/>
      <c r="F27" s="39"/>
      <c r="G27" s="40"/>
      <c r="H27" s="41"/>
      <c r="I27" s="55"/>
      <c r="J27" s="42">
        <f t="shared" si="2"/>
      </c>
      <c r="K27" s="43">
        <f t="shared" si="3"/>
      </c>
      <c r="L27" s="43">
        <f t="shared" si="4"/>
      </c>
      <c r="M27" s="43">
        <f t="shared" si="5"/>
      </c>
      <c r="N27" s="43">
        <f t="shared" si="0"/>
      </c>
      <c r="P27" s="12">
        <f t="shared" si="6"/>
        <v>40916</v>
      </c>
      <c r="Q27" s="9">
        <v>41033</v>
      </c>
      <c r="R27">
        <f t="shared" si="7"/>
        <v>0</v>
      </c>
      <c r="S27" s="32" t="str">
        <f t="shared" si="8"/>
        <v>休日</v>
      </c>
    </row>
    <row r="28" spans="2:19" ht="15" customHeight="1">
      <c r="B28" s="36">
        <v>9</v>
      </c>
      <c r="C28" s="37">
        <f t="shared" si="1"/>
        <v>2</v>
      </c>
      <c r="D28" s="38"/>
      <c r="E28" s="39"/>
      <c r="F28" s="39"/>
      <c r="G28" s="40"/>
      <c r="H28" s="41"/>
      <c r="I28" s="55"/>
      <c r="J28" s="42">
        <f t="shared" si="2"/>
      </c>
      <c r="K28" s="43">
        <f t="shared" si="3"/>
      </c>
      <c r="L28" s="43">
        <f t="shared" si="4"/>
      </c>
      <c r="M28" s="43">
        <f t="shared" si="5"/>
      </c>
      <c r="N28" s="43">
        <f t="shared" si="0"/>
      </c>
      <c r="P28" s="12">
        <f t="shared" si="6"/>
        <v>40917</v>
      </c>
      <c r="Q28" s="9">
        <v>41106</v>
      </c>
      <c r="R28">
        <f t="shared" si="7"/>
        <v>1</v>
      </c>
      <c r="S28" s="32" t="str">
        <f t="shared" si="8"/>
        <v>休日</v>
      </c>
    </row>
    <row r="29" spans="2:19" ht="15" customHeight="1">
      <c r="B29" s="36">
        <v>10</v>
      </c>
      <c r="C29" s="37">
        <f t="shared" si="1"/>
        <v>3</v>
      </c>
      <c r="D29" s="38"/>
      <c r="E29" s="39"/>
      <c r="F29" s="39"/>
      <c r="G29" s="40"/>
      <c r="H29" s="41"/>
      <c r="I29" s="55"/>
      <c r="J29" s="42">
        <f t="shared" si="2"/>
      </c>
      <c r="K29" s="43">
        <f t="shared" si="3"/>
      </c>
      <c r="L29" s="43">
        <f t="shared" si="4"/>
      </c>
      <c r="M29" s="43">
        <f t="shared" si="5"/>
      </c>
      <c r="N29" s="43">
        <f t="shared" si="0"/>
      </c>
      <c r="P29" s="12">
        <f t="shared" si="6"/>
        <v>40918</v>
      </c>
      <c r="Q29" s="9">
        <v>41169</v>
      </c>
      <c r="R29">
        <f t="shared" si="7"/>
        <v>0</v>
      </c>
      <c r="S29" s="32" t="str">
        <f t="shared" si="8"/>
        <v>平日</v>
      </c>
    </row>
    <row r="30" spans="2:19" ht="15" customHeight="1">
      <c r="B30" s="36">
        <v>11</v>
      </c>
      <c r="C30" s="37">
        <f t="shared" si="1"/>
        <v>4</v>
      </c>
      <c r="D30" s="38"/>
      <c r="E30" s="39"/>
      <c r="F30" s="39"/>
      <c r="G30" s="40"/>
      <c r="H30" s="41"/>
      <c r="I30" s="55"/>
      <c r="J30" s="42">
        <f t="shared" si="2"/>
      </c>
      <c r="K30" s="43">
        <f t="shared" si="3"/>
      </c>
      <c r="L30" s="43">
        <f t="shared" si="4"/>
      </c>
      <c r="M30" s="43">
        <f t="shared" si="5"/>
      </c>
      <c r="N30" s="43">
        <f t="shared" si="0"/>
      </c>
      <c r="P30" s="12">
        <f t="shared" si="6"/>
        <v>40919</v>
      </c>
      <c r="Q30" s="9">
        <v>41190</v>
      </c>
      <c r="R30">
        <f t="shared" si="7"/>
        <v>0</v>
      </c>
      <c r="S30" s="32" t="str">
        <f t="shared" si="8"/>
        <v>平日</v>
      </c>
    </row>
    <row r="31" spans="2:19" ht="15" customHeight="1">
      <c r="B31" s="36">
        <v>12</v>
      </c>
      <c r="C31" s="37">
        <f t="shared" si="1"/>
        <v>5</v>
      </c>
      <c r="D31" s="38"/>
      <c r="E31" s="39"/>
      <c r="F31" s="39"/>
      <c r="G31" s="40"/>
      <c r="H31" s="41"/>
      <c r="I31" s="55"/>
      <c r="J31" s="42">
        <f t="shared" si="2"/>
      </c>
      <c r="K31" s="43">
        <f t="shared" si="3"/>
      </c>
      <c r="L31" s="43">
        <f t="shared" si="4"/>
      </c>
      <c r="M31" s="43">
        <f t="shared" si="5"/>
      </c>
      <c r="N31" s="43">
        <f t="shared" si="0"/>
      </c>
      <c r="P31" s="12">
        <f t="shared" si="6"/>
        <v>40920</v>
      </c>
      <c r="Q31" s="9">
        <v>41236</v>
      </c>
      <c r="R31">
        <f t="shared" si="7"/>
        <v>0</v>
      </c>
      <c r="S31" s="32" t="str">
        <f t="shared" si="8"/>
        <v>平日</v>
      </c>
    </row>
    <row r="32" spans="2:19" ht="15" customHeight="1">
      <c r="B32" s="36">
        <v>13</v>
      </c>
      <c r="C32" s="37">
        <f t="shared" si="1"/>
        <v>6</v>
      </c>
      <c r="D32" s="38"/>
      <c r="E32" s="39"/>
      <c r="F32" s="39"/>
      <c r="G32" s="40"/>
      <c r="H32" s="41"/>
      <c r="I32" s="55"/>
      <c r="J32" s="42">
        <f t="shared" si="2"/>
      </c>
      <c r="K32" s="43">
        <f t="shared" si="3"/>
      </c>
      <c r="L32" s="43">
        <f t="shared" si="4"/>
      </c>
      <c r="M32" s="43">
        <f t="shared" si="5"/>
      </c>
      <c r="N32" s="43">
        <f t="shared" si="0"/>
      </c>
      <c r="P32" s="12">
        <f t="shared" si="6"/>
        <v>40921</v>
      </c>
      <c r="Q32" s="9">
        <v>41267</v>
      </c>
      <c r="R32">
        <f t="shared" si="7"/>
        <v>0</v>
      </c>
      <c r="S32" s="32" t="str">
        <f t="shared" si="8"/>
        <v>平日</v>
      </c>
    </row>
    <row r="33" spans="2:19" ht="15" customHeight="1">
      <c r="B33" s="36">
        <v>14</v>
      </c>
      <c r="C33" s="37">
        <f t="shared" si="1"/>
        <v>7</v>
      </c>
      <c r="D33" s="38"/>
      <c r="E33" s="39"/>
      <c r="F33" s="39"/>
      <c r="G33" s="40"/>
      <c r="H33" s="41"/>
      <c r="I33" s="55"/>
      <c r="J33" s="42">
        <f t="shared" si="2"/>
      </c>
      <c r="K33" s="43">
        <f t="shared" si="3"/>
      </c>
      <c r="L33" s="43">
        <f t="shared" si="4"/>
      </c>
      <c r="M33" s="43">
        <f t="shared" si="5"/>
      </c>
      <c r="N33" s="43">
        <f t="shared" si="0"/>
      </c>
      <c r="P33" s="12">
        <f t="shared" si="6"/>
        <v>40922</v>
      </c>
      <c r="R33">
        <f t="shared" si="7"/>
        <v>0</v>
      </c>
      <c r="S33" s="32" t="str">
        <f t="shared" si="8"/>
        <v>休日</v>
      </c>
    </row>
    <row r="34" spans="2:19" ht="15" customHeight="1">
      <c r="B34" s="36">
        <v>15</v>
      </c>
      <c r="C34" s="37">
        <f t="shared" si="1"/>
        <v>1</v>
      </c>
      <c r="D34" s="38"/>
      <c r="E34" s="39"/>
      <c r="F34" s="39"/>
      <c r="G34" s="40"/>
      <c r="H34" s="41"/>
      <c r="I34" s="55"/>
      <c r="J34" s="42">
        <f t="shared" si="2"/>
      </c>
      <c r="K34" s="43">
        <f t="shared" si="3"/>
      </c>
      <c r="L34" s="43">
        <f t="shared" si="4"/>
      </c>
      <c r="M34" s="43">
        <f t="shared" si="5"/>
      </c>
      <c r="N34" s="43">
        <f t="shared" si="0"/>
      </c>
      <c r="P34" s="12">
        <f t="shared" si="6"/>
        <v>40923</v>
      </c>
      <c r="R34">
        <f t="shared" si="7"/>
        <v>0</v>
      </c>
      <c r="S34" s="32" t="str">
        <f t="shared" si="8"/>
        <v>休日</v>
      </c>
    </row>
    <row r="35" spans="2:19" ht="15" customHeight="1">
      <c r="B35" s="36">
        <v>16</v>
      </c>
      <c r="C35" s="37">
        <f t="shared" si="1"/>
        <v>2</v>
      </c>
      <c r="D35" s="38"/>
      <c r="E35" s="39"/>
      <c r="F35" s="39"/>
      <c r="G35" s="40"/>
      <c r="H35" s="41"/>
      <c r="I35" s="55"/>
      <c r="J35" s="42">
        <f t="shared" si="2"/>
      </c>
      <c r="K35" s="43">
        <f t="shared" si="3"/>
      </c>
      <c r="L35" s="43">
        <f t="shared" si="4"/>
      </c>
      <c r="M35" s="43">
        <f t="shared" si="5"/>
      </c>
      <c r="N35" s="43">
        <f t="shared" si="0"/>
      </c>
      <c r="P35" s="12">
        <f t="shared" si="6"/>
        <v>40924</v>
      </c>
      <c r="R35">
        <f t="shared" si="7"/>
        <v>0</v>
      </c>
      <c r="S35" s="32" t="str">
        <f t="shared" si="8"/>
        <v>平日</v>
      </c>
    </row>
    <row r="36" spans="2:19" ht="15" customHeight="1">
      <c r="B36" s="36">
        <v>17</v>
      </c>
      <c r="C36" s="37">
        <f t="shared" si="1"/>
        <v>3</v>
      </c>
      <c r="D36" s="38"/>
      <c r="E36" s="39"/>
      <c r="F36" s="39"/>
      <c r="G36" s="40"/>
      <c r="H36" s="41"/>
      <c r="I36" s="55"/>
      <c r="J36" s="42">
        <f t="shared" si="2"/>
      </c>
      <c r="K36" s="43">
        <f t="shared" si="3"/>
      </c>
      <c r="L36" s="43">
        <f t="shared" si="4"/>
      </c>
      <c r="M36" s="43">
        <f t="shared" si="5"/>
      </c>
      <c r="N36" s="43">
        <f t="shared" si="0"/>
      </c>
      <c r="P36" s="12">
        <f t="shared" si="6"/>
        <v>40925</v>
      </c>
      <c r="R36">
        <f t="shared" si="7"/>
        <v>0</v>
      </c>
      <c r="S36" s="32" t="str">
        <f t="shared" si="8"/>
        <v>平日</v>
      </c>
    </row>
    <row r="37" spans="2:19" ht="15" customHeight="1">
      <c r="B37" s="36">
        <v>18</v>
      </c>
      <c r="C37" s="37">
        <f t="shared" si="1"/>
        <v>4</v>
      </c>
      <c r="D37" s="38"/>
      <c r="E37" s="39"/>
      <c r="F37" s="39"/>
      <c r="G37" s="40"/>
      <c r="H37" s="41"/>
      <c r="I37" s="55"/>
      <c r="J37" s="42">
        <f t="shared" si="2"/>
      </c>
      <c r="K37" s="43">
        <f t="shared" si="3"/>
      </c>
      <c r="L37" s="43">
        <f t="shared" si="4"/>
      </c>
      <c r="M37" s="43">
        <f t="shared" si="5"/>
      </c>
      <c r="N37" s="43">
        <f t="shared" si="0"/>
      </c>
      <c r="P37" s="12">
        <f t="shared" si="6"/>
        <v>40926</v>
      </c>
      <c r="R37">
        <f t="shared" si="7"/>
        <v>0</v>
      </c>
      <c r="S37" s="32" t="str">
        <f t="shared" si="8"/>
        <v>平日</v>
      </c>
    </row>
    <row r="38" spans="2:19" ht="15" customHeight="1">
      <c r="B38" s="36">
        <v>19</v>
      </c>
      <c r="C38" s="37">
        <f t="shared" si="1"/>
        <v>5</v>
      </c>
      <c r="D38" s="38"/>
      <c r="E38" s="39"/>
      <c r="F38" s="39"/>
      <c r="G38" s="40"/>
      <c r="H38" s="41"/>
      <c r="I38" s="55"/>
      <c r="J38" s="42">
        <f t="shared" si="2"/>
      </c>
      <c r="K38" s="43">
        <f t="shared" si="3"/>
      </c>
      <c r="L38" s="43">
        <f t="shared" si="4"/>
      </c>
      <c r="M38" s="43">
        <f t="shared" si="5"/>
      </c>
      <c r="N38" s="43">
        <f t="shared" si="0"/>
      </c>
      <c r="P38" s="12">
        <f t="shared" si="6"/>
        <v>40927</v>
      </c>
      <c r="R38">
        <f t="shared" si="7"/>
        <v>0</v>
      </c>
      <c r="S38" s="32" t="str">
        <f t="shared" si="8"/>
        <v>平日</v>
      </c>
    </row>
    <row r="39" spans="2:19" ht="15" customHeight="1">
      <c r="B39" s="36">
        <v>20</v>
      </c>
      <c r="C39" s="37">
        <f t="shared" si="1"/>
        <v>6</v>
      </c>
      <c r="D39" s="38"/>
      <c r="E39" s="39"/>
      <c r="F39" s="39"/>
      <c r="G39" s="40"/>
      <c r="H39" s="41"/>
      <c r="I39" s="55"/>
      <c r="J39" s="42">
        <f t="shared" si="2"/>
      </c>
      <c r="K39" s="43">
        <f t="shared" si="3"/>
      </c>
      <c r="L39" s="43">
        <f t="shared" si="4"/>
      </c>
      <c r="M39" s="43">
        <f t="shared" si="5"/>
      </c>
      <c r="N39" s="43">
        <f t="shared" si="0"/>
      </c>
      <c r="P39" s="12">
        <f t="shared" si="6"/>
        <v>40928</v>
      </c>
      <c r="R39">
        <f t="shared" si="7"/>
        <v>0</v>
      </c>
      <c r="S39" s="32" t="str">
        <f t="shared" si="8"/>
        <v>平日</v>
      </c>
    </row>
    <row r="40" spans="2:19" ht="15" customHeight="1">
      <c r="B40" s="36">
        <v>21</v>
      </c>
      <c r="C40" s="37">
        <f t="shared" si="1"/>
        <v>7</v>
      </c>
      <c r="D40" s="38"/>
      <c r="E40" s="39"/>
      <c r="F40" s="39"/>
      <c r="G40" s="40"/>
      <c r="H40" s="41"/>
      <c r="I40" s="55"/>
      <c r="J40" s="42">
        <f t="shared" si="2"/>
      </c>
      <c r="K40" s="43">
        <f t="shared" si="3"/>
      </c>
      <c r="L40" s="43">
        <f t="shared" si="4"/>
      </c>
      <c r="M40" s="43">
        <f t="shared" si="5"/>
      </c>
      <c r="N40" s="43">
        <f t="shared" si="0"/>
      </c>
      <c r="P40" s="12">
        <f t="shared" si="6"/>
        <v>40929</v>
      </c>
      <c r="R40">
        <f t="shared" si="7"/>
        <v>0</v>
      </c>
      <c r="S40" s="32" t="str">
        <f t="shared" si="8"/>
        <v>休日</v>
      </c>
    </row>
    <row r="41" spans="2:19" ht="15" customHeight="1">
      <c r="B41" s="36">
        <v>22</v>
      </c>
      <c r="C41" s="37">
        <f t="shared" si="1"/>
        <v>1</v>
      </c>
      <c r="D41" s="38"/>
      <c r="E41" s="39"/>
      <c r="F41" s="39"/>
      <c r="G41" s="40"/>
      <c r="H41" s="41"/>
      <c r="I41" s="55"/>
      <c r="J41" s="42">
        <f t="shared" si="2"/>
      </c>
      <c r="K41" s="43">
        <f t="shared" si="3"/>
      </c>
      <c r="L41" s="43">
        <f t="shared" si="4"/>
      </c>
      <c r="M41" s="43">
        <f t="shared" si="5"/>
      </c>
      <c r="N41" s="43">
        <f t="shared" si="0"/>
      </c>
      <c r="P41" s="12">
        <f t="shared" si="6"/>
        <v>40930</v>
      </c>
      <c r="R41">
        <f t="shared" si="7"/>
        <v>0</v>
      </c>
      <c r="S41" s="32" t="str">
        <f t="shared" si="8"/>
        <v>休日</v>
      </c>
    </row>
    <row r="42" spans="2:19" ht="15" customHeight="1">
      <c r="B42" s="36">
        <v>23</v>
      </c>
      <c r="C42" s="37">
        <f t="shared" si="1"/>
        <v>2</v>
      </c>
      <c r="D42" s="38"/>
      <c r="E42" s="39"/>
      <c r="F42" s="39"/>
      <c r="G42" s="40"/>
      <c r="H42" s="41"/>
      <c r="I42" s="55"/>
      <c r="J42" s="42">
        <f t="shared" si="2"/>
      </c>
      <c r="K42" s="43">
        <f t="shared" si="3"/>
      </c>
      <c r="L42" s="43">
        <f t="shared" si="4"/>
      </c>
      <c r="M42" s="43">
        <f t="shared" si="5"/>
      </c>
      <c r="N42" s="43">
        <f t="shared" si="0"/>
      </c>
      <c r="P42" s="12">
        <f t="shared" si="6"/>
        <v>40931</v>
      </c>
      <c r="R42">
        <f t="shared" si="7"/>
        <v>0</v>
      </c>
      <c r="S42" s="32" t="str">
        <f t="shared" si="8"/>
        <v>平日</v>
      </c>
    </row>
    <row r="43" spans="2:19" ht="15" customHeight="1">
      <c r="B43" s="36">
        <v>24</v>
      </c>
      <c r="C43" s="37">
        <f t="shared" si="1"/>
        <v>3</v>
      </c>
      <c r="D43" s="38"/>
      <c r="E43" s="39"/>
      <c r="F43" s="39"/>
      <c r="G43" s="40"/>
      <c r="H43" s="41"/>
      <c r="I43" s="55"/>
      <c r="J43" s="42">
        <f t="shared" si="2"/>
      </c>
      <c r="K43" s="43">
        <f t="shared" si="3"/>
      </c>
      <c r="L43" s="43">
        <f t="shared" si="4"/>
      </c>
      <c r="M43" s="43">
        <f t="shared" si="5"/>
      </c>
      <c r="N43" s="43">
        <f t="shared" si="0"/>
      </c>
      <c r="P43" s="12">
        <f t="shared" si="6"/>
        <v>40932</v>
      </c>
      <c r="R43">
        <f t="shared" si="7"/>
        <v>0</v>
      </c>
      <c r="S43" s="32" t="str">
        <f t="shared" si="8"/>
        <v>平日</v>
      </c>
    </row>
    <row r="44" spans="2:19" ht="15" customHeight="1">
      <c r="B44" s="36">
        <v>25</v>
      </c>
      <c r="C44" s="37">
        <f t="shared" si="1"/>
        <v>4</v>
      </c>
      <c r="D44" s="38"/>
      <c r="E44" s="39"/>
      <c r="F44" s="39"/>
      <c r="G44" s="40"/>
      <c r="H44" s="41"/>
      <c r="I44" s="55"/>
      <c r="J44" s="42">
        <f t="shared" si="2"/>
      </c>
      <c r="K44" s="43">
        <f t="shared" si="3"/>
      </c>
      <c r="L44" s="43">
        <f t="shared" si="4"/>
      </c>
      <c r="M44" s="43">
        <f t="shared" si="5"/>
      </c>
      <c r="N44" s="43">
        <f t="shared" si="0"/>
      </c>
      <c r="P44" s="12">
        <f t="shared" si="6"/>
        <v>40933</v>
      </c>
      <c r="R44">
        <f t="shared" si="7"/>
        <v>0</v>
      </c>
      <c r="S44" s="32" t="str">
        <f t="shared" si="8"/>
        <v>平日</v>
      </c>
    </row>
    <row r="45" spans="2:19" ht="15" customHeight="1">
      <c r="B45" s="36">
        <v>26</v>
      </c>
      <c r="C45" s="37">
        <f t="shared" si="1"/>
        <v>5</v>
      </c>
      <c r="D45" s="38"/>
      <c r="E45" s="39"/>
      <c r="F45" s="39"/>
      <c r="G45" s="40"/>
      <c r="H45" s="41"/>
      <c r="I45" s="55"/>
      <c r="J45" s="42">
        <f t="shared" si="2"/>
      </c>
      <c r="K45" s="43">
        <f t="shared" si="3"/>
      </c>
      <c r="L45" s="43">
        <f t="shared" si="4"/>
      </c>
      <c r="M45" s="43">
        <f t="shared" si="5"/>
      </c>
      <c r="N45" s="43">
        <f t="shared" si="0"/>
      </c>
      <c r="P45" s="12">
        <f t="shared" si="6"/>
        <v>40934</v>
      </c>
      <c r="R45">
        <f t="shared" si="7"/>
        <v>0</v>
      </c>
      <c r="S45" s="32" t="str">
        <f t="shared" si="8"/>
        <v>平日</v>
      </c>
    </row>
    <row r="46" spans="2:19" ht="15" customHeight="1">
      <c r="B46" s="36">
        <v>27</v>
      </c>
      <c r="C46" s="37">
        <f t="shared" si="1"/>
        <v>6</v>
      </c>
      <c r="D46" s="38"/>
      <c r="E46" s="39"/>
      <c r="F46" s="39"/>
      <c r="G46" s="40"/>
      <c r="H46" s="41"/>
      <c r="I46" s="55"/>
      <c r="J46" s="42">
        <f t="shared" si="2"/>
      </c>
      <c r="K46" s="43">
        <f t="shared" si="3"/>
      </c>
      <c r="L46" s="43">
        <f t="shared" si="4"/>
      </c>
      <c r="M46" s="43">
        <f t="shared" si="5"/>
      </c>
      <c r="N46" s="43">
        <f t="shared" si="0"/>
      </c>
      <c r="P46" s="12">
        <f t="shared" si="6"/>
        <v>40935</v>
      </c>
      <c r="R46">
        <f t="shared" si="7"/>
        <v>0</v>
      </c>
      <c r="S46" s="32" t="str">
        <f t="shared" si="8"/>
        <v>平日</v>
      </c>
    </row>
    <row r="47" spans="2:19" ht="15" customHeight="1">
      <c r="B47" s="36">
        <v>28</v>
      </c>
      <c r="C47" s="37">
        <f t="shared" si="1"/>
        <v>7</v>
      </c>
      <c r="D47" s="38"/>
      <c r="E47" s="39"/>
      <c r="F47" s="39"/>
      <c r="G47" s="40"/>
      <c r="H47" s="41"/>
      <c r="I47" s="55"/>
      <c r="J47" s="42">
        <f t="shared" si="2"/>
      </c>
      <c r="K47" s="43">
        <f t="shared" si="3"/>
      </c>
      <c r="L47" s="43">
        <f t="shared" si="4"/>
      </c>
      <c r="M47" s="43">
        <f t="shared" si="5"/>
      </c>
      <c r="N47" s="43">
        <f t="shared" si="0"/>
      </c>
      <c r="P47" s="12">
        <f t="shared" si="6"/>
        <v>40936</v>
      </c>
      <c r="R47">
        <f t="shared" si="7"/>
        <v>0</v>
      </c>
      <c r="S47" s="32" t="str">
        <f t="shared" si="8"/>
        <v>休日</v>
      </c>
    </row>
    <row r="48" spans="2:19" ht="15" customHeight="1">
      <c r="B48" s="36">
        <v>29</v>
      </c>
      <c r="C48" s="37">
        <f t="shared" si="1"/>
        <v>1</v>
      </c>
      <c r="D48" s="38"/>
      <c r="E48" s="39"/>
      <c r="F48" s="39"/>
      <c r="G48" s="40"/>
      <c r="H48" s="41"/>
      <c r="I48" s="55"/>
      <c r="J48" s="42">
        <f t="shared" si="2"/>
      </c>
      <c r="K48" s="43">
        <f t="shared" si="3"/>
      </c>
      <c r="L48" s="43">
        <f t="shared" si="4"/>
      </c>
      <c r="M48" s="43">
        <f t="shared" si="5"/>
      </c>
      <c r="N48" s="43">
        <f t="shared" si="0"/>
      </c>
      <c r="P48" s="12">
        <f t="shared" si="6"/>
        <v>40937</v>
      </c>
      <c r="R48">
        <f t="shared" si="7"/>
        <v>0</v>
      </c>
      <c r="S48" s="32" t="str">
        <f t="shared" si="8"/>
        <v>休日</v>
      </c>
    </row>
    <row r="49" spans="2:19" ht="15" customHeight="1">
      <c r="B49" s="36">
        <v>30</v>
      </c>
      <c r="C49" s="37">
        <f t="shared" si="1"/>
        <v>2</v>
      </c>
      <c r="D49" s="38"/>
      <c r="E49" s="39"/>
      <c r="F49" s="39"/>
      <c r="G49" s="40"/>
      <c r="H49" s="41"/>
      <c r="I49" s="55"/>
      <c r="J49" s="42">
        <f t="shared" si="2"/>
      </c>
      <c r="K49" s="43">
        <f t="shared" si="3"/>
      </c>
      <c r="L49" s="43">
        <f t="shared" si="4"/>
      </c>
      <c r="M49" s="43">
        <f t="shared" si="5"/>
      </c>
      <c r="N49" s="43">
        <f t="shared" si="0"/>
      </c>
      <c r="P49" s="12">
        <f t="shared" si="6"/>
        <v>40938</v>
      </c>
      <c r="R49">
        <f t="shared" si="7"/>
        <v>0</v>
      </c>
      <c r="S49" s="32" t="str">
        <f t="shared" si="8"/>
        <v>平日</v>
      </c>
    </row>
    <row r="50" spans="2:19" ht="15" customHeight="1">
      <c r="B50" s="36">
        <v>31</v>
      </c>
      <c r="C50" s="37">
        <f t="shared" si="1"/>
        <v>3</v>
      </c>
      <c r="D50" s="38"/>
      <c r="E50" s="39"/>
      <c r="F50" s="39"/>
      <c r="G50" s="40"/>
      <c r="H50" s="41"/>
      <c r="I50" s="55"/>
      <c r="J50" s="42">
        <f t="shared" si="2"/>
      </c>
      <c r="K50" s="43">
        <f t="shared" si="3"/>
      </c>
      <c r="L50" s="43">
        <f t="shared" si="4"/>
      </c>
      <c r="M50" s="43">
        <f t="shared" si="5"/>
      </c>
      <c r="N50" s="43">
        <f t="shared" si="0"/>
      </c>
      <c r="P50" s="12">
        <f t="shared" si="6"/>
        <v>40939</v>
      </c>
      <c r="R50">
        <f t="shared" si="7"/>
        <v>0</v>
      </c>
      <c r="S50" s="32" t="str">
        <f t="shared" si="8"/>
        <v>平日</v>
      </c>
    </row>
    <row r="51" spans="2:19" s="8" customFormat="1" ht="24.75" customHeight="1" thickBot="1">
      <c r="B51" s="34"/>
      <c r="C51" s="34"/>
      <c r="D51" s="33"/>
      <c r="E51" s="13"/>
      <c r="F51" s="13"/>
      <c r="G51" s="13"/>
      <c r="H51" s="14"/>
      <c r="I51" s="35" t="s">
        <v>2</v>
      </c>
      <c r="J51" s="18">
        <f>SUM(J20:J50)*24</f>
        <v>0</v>
      </c>
      <c r="K51" s="19">
        <f>SUM(K20:K50)*24</f>
        <v>0</v>
      </c>
      <c r="L51" s="19">
        <f>SUM(L20:L50)*24</f>
        <v>0</v>
      </c>
      <c r="M51" s="19">
        <f>SUM(M20:M50)*24</f>
        <v>0</v>
      </c>
      <c r="N51" s="19">
        <f>SUM(N20:N50)*24</f>
        <v>0</v>
      </c>
      <c r="S51" s="8">
        <f>COUNTIF(S20:S50,"平日")</f>
        <v>19</v>
      </c>
    </row>
    <row r="52" spans="2:12" ht="21.75" customHeight="1" thickBot="1">
      <c r="B52" s="8"/>
      <c r="D52" s="8"/>
      <c r="H52" s="10"/>
      <c r="I52" s="31" t="s">
        <v>24</v>
      </c>
      <c r="J52" s="20"/>
      <c r="K52" s="33"/>
      <c r="L52" s="11"/>
    </row>
    <row r="53" ht="13.5">
      <c r="B53" s="8"/>
    </row>
    <row r="54" spans="2:14" ht="13.5">
      <c r="B54" s="68" t="s">
        <v>36</v>
      </c>
      <c r="C54" s="68"/>
      <c r="D54" s="68"/>
      <c r="E54" s="68"/>
      <c r="F54" s="68"/>
      <c r="G54" s="68"/>
      <c r="H54" s="68"/>
      <c r="I54" s="68"/>
      <c r="J54" s="68"/>
      <c r="K54" s="68"/>
      <c r="L54" s="68"/>
      <c r="M54" s="68"/>
      <c r="N54" s="68"/>
    </row>
  </sheetData>
  <sheetProtection password="CCC6" sheet="1" objects="1" scenarios="1" selectLockedCells="1"/>
  <mergeCells count="27">
    <mergeCell ref="B12:N12"/>
    <mergeCell ref="B13:N13"/>
    <mergeCell ref="B3:C3"/>
    <mergeCell ref="D3:F3"/>
    <mergeCell ref="B4:C4"/>
    <mergeCell ref="D4:F4"/>
    <mergeCell ref="B6:N6"/>
    <mergeCell ref="B7:N7"/>
    <mergeCell ref="B8:N8"/>
    <mergeCell ref="B9:N9"/>
    <mergeCell ref="B10:N10"/>
    <mergeCell ref="B11:N11"/>
    <mergeCell ref="B54:N54"/>
    <mergeCell ref="B14:N14"/>
    <mergeCell ref="E16:F16"/>
    <mergeCell ref="B17:C17"/>
    <mergeCell ref="D17:D18"/>
    <mergeCell ref="E17:F17"/>
    <mergeCell ref="G17:G18"/>
    <mergeCell ref="H17:H18"/>
    <mergeCell ref="I17:I18"/>
    <mergeCell ref="J17:J18"/>
    <mergeCell ref="L17:L18"/>
    <mergeCell ref="M17:M18"/>
    <mergeCell ref="N17:N18"/>
    <mergeCell ref="B19:C19"/>
    <mergeCell ref="K17:K18"/>
  </mergeCells>
  <conditionalFormatting sqref="Q37:Q50">
    <cfRule type="expression" priority="34" dxfId="0" stopIfTrue="1">
      <formula>"vlookup(Date(鈴木!$I$3,鈴木!$B$20),Sheet1!$A$3:$B$15,2)=7"</formula>
    </cfRule>
  </conditionalFormatting>
  <conditionalFormatting sqref="Q39">
    <cfRule type="expression" priority="33" dxfId="0" stopIfTrue="1">
      <formula>$C$5="A"</formula>
    </cfRule>
  </conditionalFormatting>
  <conditionalFormatting sqref="B20">
    <cfRule type="expression" priority="32" dxfId="1" stopIfTrue="1">
      <formula>$R$20=1</formula>
    </cfRule>
  </conditionalFormatting>
  <conditionalFormatting sqref="B21">
    <cfRule type="expression" priority="31" dxfId="1" stopIfTrue="1">
      <formula>$R$21=1</formula>
    </cfRule>
  </conditionalFormatting>
  <conditionalFormatting sqref="B22">
    <cfRule type="expression" priority="30" dxfId="1" stopIfTrue="1">
      <formula>$R$22=1</formula>
    </cfRule>
  </conditionalFormatting>
  <conditionalFormatting sqref="B23">
    <cfRule type="expression" priority="29" dxfId="1" stopIfTrue="1">
      <formula>$R$23=1</formula>
    </cfRule>
  </conditionalFormatting>
  <conditionalFormatting sqref="B24">
    <cfRule type="expression" priority="28" dxfId="1" stopIfTrue="1">
      <formula>$R$24=1</formula>
    </cfRule>
  </conditionalFormatting>
  <conditionalFormatting sqref="B25">
    <cfRule type="expression" priority="27" dxfId="1" stopIfTrue="1">
      <formula>$R$25=1</formula>
    </cfRule>
  </conditionalFormatting>
  <conditionalFormatting sqref="B26">
    <cfRule type="expression" priority="26" dxfId="1" stopIfTrue="1">
      <formula>$R$26=1</formula>
    </cfRule>
  </conditionalFormatting>
  <conditionalFormatting sqref="B27">
    <cfRule type="expression" priority="25" dxfId="1" stopIfTrue="1">
      <formula>$R$27=1</formula>
    </cfRule>
  </conditionalFormatting>
  <conditionalFormatting sqref="B28">
    <cfRule type="expression" priority="24" dxfId="1" stopIfTrue="1">
      <formula>$R$28=1</formula>
    </cfRule>
  </conditionalFormatting>
  <conditionalFormatting sqref="B29">
    <cfRule type="expression" priority="23" dxfId="1" stopIfTrue="1">
      <formula>$R$29=1</formula>
    </cfRule>
  </conditionalFormatting>
  <conditionalFormatting sqref="B30">
    <cfRule type="expression" priority="22" dxfId="1" stopIfTrue="1">
      <formula>$R$30=1</formula>
    </cfRule>
  </conditionalFormatting>
  <conditionalFormatting sqref="B31">
    <cfRule type="expression" priority="21" dxfId="1" stopIfTrue="1">
      <formula>$R$31=1</formula>
    </cfRule>
  </conditionalFormatting>
  <conditionalFormatting sqref="B32">
    <cfRule type="expression" priority="20" dxfId="1" stopIfTrue="1">
      <formula>$R$32=1</formula>
    </cfRule>
  </conditionalFormatting>
  <conditionalFormatting sqref="B33">
    <cfRule type="expression" priority="19" dxfId="1" stopIfTrue="1">
      <formula>$R$33=1</formula>
    </cfRule>
  </conditionalFormatting>
  <conditionalFormatting sqref="B34">
    <cfRule type="expression" priority="18" dxfId="1" stopIfTrue="1">
      <formula>$R$34=1</formula>
    </cfRule>
  </conditionalFormatting>
  <conditionalFormatting sqref="B35">
    <cfRule type="expression" priority="17" dxfId="1" stopIfTrue="1">
      <formula>$R$35=1</formula>
    </cfRule>
  </conditionalFormatting>
  <conditionalFormatting sqref="B36">
    <cfRule type="expression" priority="16" dxfId="1" stopIfTrue="1">
      <formula>$R$36=1</formula>
    </cfRule>
  </conditionalFormatting>
  <conditionalFormatting sqref="B37">
    <cfRule type="expression" priority="15" dxfId="1" stopIfTrue="1">
      <formula>$R$37=1</formula>
    </cfRule>
  </conditionalFormatting>
  <conditionalFormatting sqref="B38">
    <cfRule type="expression" priority="14" dxfId="1" stopIfTrue="1">
      <formula>$R$38=1</formula>
    </cfRule>
  </conditionalFormatting>
  <conditionalFormatting sqref="B39">
    <cfRule type="expression" priority="13" dxfId="1" stopIfTrue="1">
      <formula>$R$39=1</formula>
    </cfRule>
  </conditionalFormatting>
  <conditionalFormatting sqref="B40">
    <cfRule type="expression" priority="12" dxfId="1" stopIfTrue="1">
      <formula>$R$40=1</formula>
    </cfRule>
  </conditionalFormatting>
  <conditionalFormatting sqref="B41">
    <cfRule type="expression" priority="11" dxfId="1" stopIfTrue="1">
      <formula>$R$41=1</formula>
    </cfRule>
  </conditionalFormatting>
  <conditionalFormatting sqref="B42">
    <cfRule type="expression" priority="10" dxfId="1" stopIfTrue="1">
      <formula>$R$42=1</formula>
    </cfRule>
  </conditionalFormatting>
  <conditionalFormatting sqref="B43">
    <cfRule type="expression" priority="9" dxfId="1" stopIfTrue="1">
      <formula>$R$43=1</formula>
    </cfRule>
  </conditionalFormatting>
  <conditionalFormatting sqref="B44">
    <cfRule type="expression" priority="8" dxfId="1" stopIfTrue="1">
      <formula>$R$44=1</formula>
    </cfRule>
  </conditionalFormatting>
  <conditionalFormatting sqref="B45">
    <cfRule type="expression" priority="7" dxfId="1" stopIfTrue="1">
      <formula>$R$45=1</formula>
    </cfRule>
  </conditionalFormatting>
  <conditionalFormatting sqref="B46">
    <cfRule type="expression" priority="6" dxfId="1" stopIfTrue="1">
      <formula>$R$46=1</formula>
    </cfRule>
  </conditionalFormatting>
  <conditionalFormatting sqref="B47">
    <cfRule type="expression" priority="5" dxfId="1" stopIfTrue="1">
      <formula>$R$47=1</formula>
    </cfRule>
  </conditionalFormatting>
  <conditionalFormatting sqref="B48">
    <cfRule type="expression" priority="4" dxfId="1" stopIfTrue="1">
      <formula>$R$48=1</formula>
    </cfRule>
  </conditionalFormatting>
  <conditionalFormatting sqref="B49">
    <cfRule type="expression" priority="3" dxfId="1" stopIfTrue="1">
      <formula>$R$49=1</formula>
    </cfRule>
  </conditionalFormatting>
  <conditionalFormatting sqref="B50">
    <cfRule type="expression" priority="2" dxfId="1" stopIfTrue="1">
      <formula>$R$50=1</formula>
    </cfRule>
  </conditionalFormatting>
  <conditionalFormatting sqref="S20:S50">
    <cfRule type="containsText" priority="1" dxfId="0" operator="containsText" stopIfTrue="1" text="休日">
      <formula>NOT(ISERROR(SEARCH("休日",S20)))</formula>
    </cfRule>
  </conditionalFormatting>
  <dataValidations count="2">
    <dataValidation type="list" allowBlank="1" showInputMessage="1" showErrorMessage="1" sqref="I3">
      <formula1>"1,2,3,4,5,6,7,8,9,10,11,12"</formula1>
    </dataValidation>
    <dataValidation type="list" allowBlank="1" showInputMessage="1" showErrorMessage="1" sqref="H3">
      <formula1>"2012"</formula1>
    </dataValidation>
  </dataValidations>
  <printOptions/>
  <pageMargins left="0.58" right="0.43"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S54"/>
  <sheetViews>
    <sheetView zoomScalePageLayoutView="0" workbookViewId="0" topLeftCell="A1">
      <selection activeCell="D3" sqref="D3:F3"/>
    </sheetView>
  </sheetViews>
  <sheetFormatPr defaultColWidth="9.00390625" defaultRowHeight="13.5"/>
  <cols>
    <col min="1" max="1" width="2.375" style="0" bestFit="1" customWidth="1"/>
    <col min="2" max="2" width="6.00390625" style="0" customWidth="1"/>
    <col min="3" max="3" width="5.25390625" style="0" customWidth="1"/>
    <col min="4" max="4" width="5.625" style="0" customWidth="1"/>
    <col min="5" max="6" width="8.125" style="2" customWidth="1"/>
    <col min="7" max="7" width="4.625" style="2" customWidth="1"/>
    <col min="8" max="8" width="5.875" style="2" customWidth="1"/>
    <col min="9" max="9" width="24.375" style="2" customWidth="1"/>
    <col min="10" max="10" width="7.00390625" style="2" customWidth="1"/>
    <col min="11" max="14" width="7.00390625" style="0" customWidth="1"/>
    <col min="16" max="16" width="9.875" style="0" hidden="1" customWidth="1"/>
    <col min="17" max="17" width="8.75390625" style="0" hidden="1" customWidth="1"/>
    <col min="18" max="18" width="5.25390625" style="0" hidden="1" customWidth="1"/>
    <col min="19" max="19" width="10.00390625" style="0" hidden="1" customWidth="1"/>
  </cols>
  <sheetData>
    <row r="1" spans="1:8" ht="24.75" customHeight="1">
      <c r="A1" s="1" t="s">
        <v>5</v>
      </c>
      <c r="E1" s="15" t="s">
        <v>0</v>
      </c>
      <c r="F1" s="15"/>
      <c r="G1" s="16"/>
      <c r="H1" s="16"/>
    </row>
    <row r="2" ht="12" customHeight="1" thickBot="1"/>
    <row r="3" spans="2:12" s="3" customFormat="1" ht="35.25" customHeight="1" thickBot="1">
      <c r="B3" s="84" t="s">
        <v>4</v>
      </c>
      <c r="C3" s="85"/>
      <c r="D3" s="86"/>
      <c r="E3" s="87"/>
      <c r="F3" s="88"/>
      <c r="G3" s="4"/>
      <c r="H3" s="23">
        <v>2012</v>
      </c>
      <c r="I3" s="24">
        <v>5</v>
      </c>
      <c r="J3" s="25" t="s">
        <v>21</v>
      </c>
      <c r="K3" s="26" t="s">
        <v>23</v>
      </c>
      <c r="L3" s="27" t="s">
        <v>22</v>
      </c>
    </row>
    <row r="4" spans="2:12" s="3" customFormat="1" ht="21" customHeight="1" thickBot="1">
      <c r="B4" s="84" t="s">
        <v>19</v>
      </c>
      <c r="C4" s="85"/>
      <c r="D4" s="89"/>
      <c r="E4" s="90"/>
      <c r="F4" s="91"/>
      <c r="G4" s="4"/>
      <c r="H4" s="21"/>
      <c r="I4" s="22"/>
      <c r="J4" s="28">
        <f>S51</f>
        <v>21</v>
      </c>
      <c r="K4" s="29">
        <f>J4*L4</f>
        <v>7</v>
      </c>
      <c r="L4" s="30">
        <v>0.3333333333333333</v>
      </c>
    </row>
    <row r="5" spans="5:10" s="3" customFormat="1" ht="20.25" customHeight="1">
      <c r="E5" s="5"/>
      <c r="F5" s="5"/>
      <c r="G5" s="5"/>
      <c r="H5" s="5"/>
      <c r="I5" s="5"/>
      <c r="J5" s="5"/>
    </row>
    <row r="6" spans="2:14" s="3" customFormat="1" ht="20.25" customHeight="1">
      <c r="B6" s="69" t="s">
        <v>25</v>
      </c>
      <c r="C6" s="69"/>
      <c r="D6" s="69"/>
      <c r="E6" s="69"/>
      <c r="F6" s="69"/>
      <c r="G6" s="69"/>
      <c r="H6" s="69"/>
      <c r="I6" s="69"/>
      <c r="J6" s="69"/>
      <c r="K6" s="69"/>
      <c r="L6" s="69"/>
      <c r="M6" s="69"/>
      <c r="N6" s="69"/>
    </row>
    <row r="7" spans="1:14" s="6" customFormat="1" ht="14.25" customHeight="1">
      <c r="A7" s="17"/>
      <c r="B7" s="92" t="s">
        <v>26</v>
      </c>
      <c r="C7" s="92"/>
      <c r="D7" s="92"/>
      <c r="E7" s="92"/>
      <c r="F7" s="92"/>
      <c r="G7" s="92"/>
      <c r="H7" s="92"/>
      <c r="I7" s="92"/>
      <c r="J7" s="92"/>
      <c r="K7" s="92"/>
      <c r="L7" s="92"/>
      <c r="M7" s="92"/>
      <c r="N7" s="92"/>
    </row>
    <row r="8" spans="1:14" s="6" customFormat="1" ht="14.25" customHeight="1">
      <c r="A8" s="17"/>
      <c r="B8" s="82" t="s">
        <v>29</v>
      </c>
      <c r="C8" s="82"/>
      <c r="D8" s="82"/>
      <c r="E8" s="82"/>
      <c r="F8" s="82"/>
      <c r="G8" s="82"/>
      <c r="H8" s="82"/>
      <c r="I8" s="82"/>
      <c r="J8" s="82"/>
      <c r="K8" s="82"/>
      <c r="L8" s="82"/>
      <c r="M8" s="82"/>
      <c r="N8" s="82"/>
    </row>
    <row r="9" spans="1:14" s="6" customFormat="1" ht="15.75" customHeight="1">
      <c r="A9" s="17"/>
      <c r="B9" s="83" t="s">
        <v>27</v>
      </c>
      <c r="C9" s="83"/>
      <c r="D9" s="83"/>
      <c r="E9" s="83"/>
      <c r="F9" s="83"/>
      <c r="G9" s="83"/>
      <c r="H9" s="83"/>
      <c r="I9" s="83"/>
      <c r="J9" s="83"/>
      <c r="K9" s="83"/>
      <c r="L9" s="83"/>
      <c r="M9" s="83"/>
      <c r="N9" s="83"/>
    </row>
    <row r="10" spans="1:14" s="6" customFormat="1" ht="13.5" customHeight="1">
      <c r="A10" s="17"/>
      <c r="B10" s="83" t="s">
        <v>35</v>
      </c>
      <c r="C10" s="83"/>
      <c r="D10" s="83"/>
      <c r="E10" s="83"/>
      <c r="F10" s="83"/>
      <c r="G10" s="83"/>
      <c r="H10" s="83"/>
      <c r="I10" s="83"/>
      <c r="J10" s="83"/>
      <c r="K10" s="83"/>
      <c r="L10" s="83"/>
      <c r="M10" s="83"/>
      <c r="N10" s="83"/>
    </row>
    <row r="11" spans="2:14" s="6" customFormat="1" ht="13.5" customHeight="1">
      <c r="B11" s="68" t="s">
        <v>36</v>
      </c>
      <c r="C11" s="68"/>
      <c r="D11" s="68"/>
      <c r="E11" s="68"/>
      <c r="F11" s="68"/>
      <c r="G11" s="68"/>
      <c r="H11" s="68"/>
      <c r="I11" s="68"/>
      <c r="J11" s="68"/>
      <c r="K11" s="68"/>
      <c r="L11" s="68"/>
      <c r="M11" s="68"/>
      <c r="N11" s="68"/>
    </row>
    <row r="12" spans="2:14" s="6" customFormat="1" ht="15.75" customHeight="1">
      <c r="B12" s="68" t="s">
        <v>30</v>
      </c>
      <c r="C12" s="68"/>
      <c r="D12" s="68"/>
      <c r="E12" s="68"/>
      <c r="F12" s="68"/>
      <c r="G12" s="68"/>
      <c r="H12" s="68"/>
      <c r="I12" s="68"/>
      <c r="J12" s="68"/>
      <c r="K12" s="68"/>
      <c r="L12" s="68"/>
      <c r="M12" s="68"/>
      <c r="N12" s="68"/>
    </row>
    <row r="13" spans="1:14" s="6" customFormat="1" ht="15.75" customHeight="1">
      <c r="A13" s="17"/>
      <c r="B13" s="83" t="s">
        <v>31</v>
      </c>
      <c r="C13" s="83"/>
      <c r="D13" s="83"/>
      <c r="E13" s="83"/>
      <c r="F13" s="83"/>
      <c r="G13" s="83"/>
      <c r="H13" s="83"/>
      <c r="I13" s="83"/>
      <c r="J13" s="83"/>
      <c r="K13" s="83"/>
      <c r="L13" s="83"/>
      <c r="M13" s="83"/>
      <c r="N13" s="83"/>
    </row>
    <row r="14" spans="1:14" s="6" customFormat="1" ht="18.75" customHeight="1">
      <c r="A14" s="17"/>
      <c r="B14" s="69"/>
      <c r="C14" s="69"/>
      <c r="D14" s="69"/>
      <c r="E14" s="69"/>
      <c r="F14" s="69"/>
      <c r="G14" s="69"/>
      <c r="H14" s="69"/>
      <c r="I14" s="69"/>
      <c r="J14" s="69"/>
      <c r="K14" s="69"/>
      <c r="L14" s="69"/>
      <c r="M14" s="69"/>
      <c r="N14" s="69"/>
    </row>
    <row r="15" spans="5:10" s="3" customFormat="1" ht="9.75" customHeight="1">
      <c r="E15" s="5"/>
      <c r="F15" s="5"/>
      <c r="G15" s="5"/>
      <c r="I15" s="7"/>
      <c r="J15" s="7"/>
    </row>
    <row r="16" spans="4:10" s="3" customFormat="1" ht="14.25" thickBot="1">
      <c r="D16" s="5"/>
      <c r="E16" s="70"/>
      <c r="F16" s="70"/>
      <c r="G16" s="5"/>
      <c r="H16" s="5"/>
      <c r="I16" s="7"/>
      <c r="J16" s="5"/>
    </row>
    <row r="17" spans="2:14" ht="13.5">
      <c r="B17" s="71"/>
      <c r="C17" s="72"/>
      <c r="D17" s="73" t="s">
        <v>20</v>
      </c>
      <c r="E17" s="75" t="s">
        <v>18</v>
      </c>
      <c r="F17" s="76"/>
      <c r="G17" s="63" t="s">
        <v>13</v>
      </c>
      <c r="H17" s="63" t="s">
        <v>12</v>
      </c>
      <c r="I17" s="77" t="s">
        <v>11</v>
      </c>
      <c r="J17" s="79" t="s">
        <v>10</v>
      </c>
      <c r="K17" s="80" t="s">
        <v>8</v>
      </c>
      <c r="L17" s="63" t="s">
        <v>9</v>
      </c>
      <c r="M17" s="63" t="s">
        <v>6</v>
      </c>
      <c r="N17" s="65" t="s">
        <v>7</v>
      </c>
    </row>
    <row r="18" spans="2:16" ht="27.75" customHeight="1" thickBot="1">
      <c r="B18" s="50" t="s">
        <v>15</v>
      </c>
      <c r="C18" s="51" t="s">
        <v>14</v>
      </c>
      <c r="D18" s="74"/>
      <c r="E18" s="53" t="s">
        <v>16</v>
      </c>
      <c r="F18" s="54" t="s">
        <v>17</v>
      </c>
      <c r="G18" s="64"/>
      <c r="H18" s="64"/>
      <c r="I18" s="78"/>
      <c r="J18" s="64"/>
      <c r="K18" s="81"/>
      <c r="L18" s="64"/>
      <c r="M18" s="64"/>
      <c r="N18" s="66"/>
      <c r="P18" s="12"/>
    </row>
    <row r="19" spans="2:19" ht="13.5">
      <c r="B19" s="67" t="s">
        <v>28</v>
      </c>
      <c r="C19" s="67"/>
      <c r="D19" s="44"/>
      <c r="E19" s="45">
        <v>0.375</v>
      </c>
      <c r="F19" s="46">
        <v>0.75</v>
      </c>
      <c r="G19" s="45">
        <v>0.041666666666666664</v>
      </c>
      <c r="H19" s="44"/>
      <c r="I19" s="47"/>
      <c r="J19" s="48"/>
      <c r="K19" s="49"/>
      <c r="L19" s="49"/>
      <c r="M19" s="49"/>
      <c r="N19" s="49"/>
      <c r="P19">
        <v>2012</v>
      </c>
      <c r="Q19" t="s">
        <v>3</v>
      </c>
      <c r="R19" t="s">
        <v>33</v>
      </c>
      <c r="S19" t="s">
        <v>34</v>
      </c>
    </row>
    <row r="20" spans="2:19" ht="15" customHeight="1">
      <c r="B20" s="36">
        <v>1</v>
      </c>
      <c r="C20" s="37">
        <f>IF(MONTH(DATE($H$3,$I$3,B20))=$I$3,WEEKDAY(DATE($H$3,$I$3,B20)),"-")</f>
        <v>3</v>
      </c>
      <c r="D20" s="38"/>
      <c r="E20" s="39">
        <v>0.375</v>
      </c>
      <c r="F20" s="39">
        <v>0.75</v>
      </c>
      <c r="G20" s="40"/>
      <c r="H20" s="41"/>
      <c r="I20" s="55"/>
      <c r="J20" s="42">
        <f>IF(OR(E20="",F20=""),"",IF(OR(C20=1,C20=7,R20=1),F20-E20-G20,F20-E20-1/24))</f>
        <v>0.3333333333333333</v>
      </c>
      <c r="K20" s="43">
        <f>IF(OR(C20=7,C20=1),"",IF(OR(E20="",F20=""),"",IF(J20-8/24&lt;0,"",J20-8/24)))</f>
        <v>0</v>
      </c>
      <c r="L20" s="43">
        <f>IF(R20=1,J20,IF(C20=7,J20,""))</f>
      </c>
      <c r="M20" s="43">
        <f>IF(C20=1,J20,"")</f>
      </c>
      <c r="N20" s="43">
        <f aca="true" t="shared" si="0" ref="N20:N50">IF(F20&gt;22/24,+F20-22/24,"")</f>
      </c>
      <c r="P20" s="12">
        <f>DATE($H$3,$I$3,B20)</f>
        <v>41030</v>
      </c>
      <c r="Q20" s="9">
        <v>40909</v>
      </c>
      <c r="R20">
        <f>COUNTIF($Q$20:$Q$32,P20)</f>
        <v>0</v>
      </c>
      <c r="S20" s="32" t="str">
        <f>IF(R20=0,IF(AND(C20&gt;1,C20&lt;7),"平日","休日"),"休日")</f>
        <v>平日</v>
      </c>
    </row>
    <row r="21" spans="2:19" ht="15" customHeight="1">
      <c r="B21" s="36">
        <v>2</v>
      </c>
      <c r="C21" s="37">
        <f aca="true" t="shared" si="1" ref="C21:C50">IF(MONTH(DATE($H$3,$I$3,B21))=$I$3,WEEKDAY(DATE($H$3,$I$3,B21)),"-")</f>
        <v>4</v>
      </c>
      <c r="D21" s="38"/>
      <c r="E21" s="39">
        <v>0.375</v>
      </c>
      <c r="F21" s="39">
        <v>1.0416666666666667</v>
      </c>
      <c r="G21" s="40"/>
      <c r="H21" s="41"/>
      <c r="I21" s="55"/>
      <c r="J21" s="42">
        <f aca="true" t="shared" si="2" ref="J21:J50">IF(OR(E21="",F21=""),"",IF(OR(C21=1,C21=7,R21=1),F21-E21-G21,F21-E21-1/24))</f>
        <v>0.6250000000000001</v>
      </c>
      <c r="K21" s="43">
        <f aca="true" t="shared" si="3" ref="K21:K50">IF(OR(C21=7,C21=1),"",IF(OR(E21="",F21=""),"",IF(J21-8/24&lt;0,"",J21-8/24)))</f>
        <v>0.2916666666666668</v>
      </c>
      <c r="L21" s="43">
        <f aca="true" t="shared" si="4" ref="L21:L50">IF(R21=1,J21,IF(C21=7,J21,""))</f>
      </c>
      <c r="M21" s="43">
        <f aca="true" t="shared" si="5" ref="M21:M50">IF(C21=1,J21,"")</f>
      </c>
      <c r="N21" s="43">
        <f t="shared" si="0"/>
        <v>0.1250000000000001</v>
      </c>
      <c r="P21" s="12">
        <f aca="true" t="shared" si="6" ref="P21:P50">DATE($H$3,$I$3,B21)</f>
        <v>41031</v>
      </c>
      <c r="Q21" s="9">
        <v>40910</v>
      </c>
      <c r="R21">
        <f aca="true" t="shared" si="7" ref="R21:R50">COUNTIF($Q$20:$Q$32,P21)</f>
        <v>0</v>
      </c>
      <c r="S21" s="32" t="str">
        <f aca="true" t="shared" si="8" ref="S21:S50">IF(R21=0,IF(AND(C21&gt;1,C21&lt;7),"平日","休日"),"休日")</f>
        <v>平日</v>
      </c>
    </row>
    <row r="22" spans="2:19" ht="15" customHeight="1">
      <c r="B22" s="36">
        <v>3</v>
      </c>
      <c r="C22" s="37">
        <f t="shared" si="1"/>
        <v>5</v>
      </c>
      <c r="D22" s="38"/>
      <c r="E22" s="39">
        <v>0.375</v>
      </c>
      <c r="F22" s="39">
        <v>0.75</v>
      </c>
      <c r="G22" s="40">
        <v>0.041666666666666664</v>
      </c>
      <c r="H22" s="41"/>
      <c r="I22" s="55"/>
      <c r="J22" s="42">
        <f t="shared" si="2"/>
        <v>0.3333333333333333</v>
      </c>
      <c r="K22" s="43">
        <f t="shared" si="3"/>
        <v>0</v>
      </c>
      <c r="L22" s="43">
        <f t="shared" si="4"/>
        <v>0.3333333333333333</v>
      </c>
      <c r="M22" s="43">
        <f t="shared" si="5"/>
      </c>
      <c r="N22" s="43">
        <f t="shared" si="0"/>
      </c>
      <c r="P22" s="12">
        <f t="shared" si="6"/>
        <v>41032</v>
      </c>
      <c r="Q22" s="9">
        <v>40911</v>
      </c>
      <c r="R22">
        <f t="shared" si="7"/>
        <v>1</v>
      </c>
      <c r="S22" s="32" t="str">
        <f t="shared" si="8"/>
        <v>休日</v>
      </c>
    </row>
    <row r="23" spans="2:19" ht="15" customHeight="1">
      <c r="B23" s="36">
        <v>4</v>
      </c>
      <c r="C23" s="37">
        <f t="shared" si="1"/>
        <v>6</v>
      </c>
      <c r="D23" s="38"/>
      <c r="E23" s="39"/>
      <c r="F23" s="39"/>
      <c r="G23" s="40"/>
      <c r="H23" s="41"/>
      <c r="I23" s="55"/>
      <c r="J23" s="42">
        <f t="shared" si="2"/>
      </c>
      <c r="K23" s="43">
        <f t="shared" si="3"/>
      </c>
      <c r="L23" s="43">
        <f t="shared" si="4"/>
      </c>
      <c r="M23" s="43">
        <f t="shared" si="5"/>
      </c>
      <c r="N23" s="43">
        <f t="shared" si="0"/>
      </c>
      <c r="P23" s="12">
        <f t="shared" si="6"/>
        <v>41033</v>
      </c>
      <c r="Q23" s="9">
        <v>40917</v>
      </c>
      <c r="R23">
        <f t="shared" si="7"/>
        <v>1</v>
      </c>
      <c r="S23" s="32" t="str">
        <f t="shared" si="8"/>
        <v>休日</v>
      </c>
    </row>
    <row r="24" spans="2:19" ht="15" customHeight="1">
      <c r="B24" s="36">
        <v>5</v>
      </c>
      <c r="C24" s="37">
        <f t="shared" si="1"/>
        <v>7</v>
      </c>
      <c r="D24" s="38"/>
      <c r="E24" s="39"/>
      <c r="F24" s="39"/>
      <c r="G24" s="40"/>
      <c r="H24" s="41"/>
      <c r="I24" s="55"/>
      <c r="J24" s="42">
        <f t="shared" si="2"/>
      </c>
      <c r="K24" s="43">
        <f t="shared" si="3"/>
      </c>
      <c r="L24" s="43">
        <f t="shared" si="4"/>
      </c>
      <c r="M24" s="43">
        <f t="shared" si="5"/>
      </c>
      <c r="N24" s="43">
        <f t="shared" si="0"/>
      </c>
      <c r="P24" s="12">
        <f t="shared" si="6"/>
        <v>41034</v>
      </c>
      <c r="Q24" s="9">
        <v>40988</v>
      </c>
      <c r="R24">
        <f t="shared" si="7"/>
        <v>0</v>
      </c>
      <c r="S24" s="32" t="str">
        <f t="shared" si="8"/>
        <v>休日</v>
      </c>
    </row>
    <row r="25" spans="2:19" ht="15" customHeight="1">
      <c r="B25" s="36">
        <v>6</v>
      </c>
      <c r="C25" s="37">
        <f t="shared" si="1"/>
        <v>1</v>
      </c>
      <c r="D25" s="38"/>
      <c r="E25" s="39"/>
      <c r="F25" s="39"/>
      <c r="G25" s="40"/>
      <c r="H25" s="41"/>
      <c r="I25" s="55"/>
      <c r="J25" s="42">
        <f t="shared" si="2"/>
      </c>
      <c r="K25" s="43">
        <f t="shared" si="3"/>
      </c>
      <c r="L25" s="43">
        <f t="shared" si="4"/>
      </c>
      <c r="M25" s="43">
        <f t="shared" si="5"/>
      </c>
      <c r="N25" s="43">
        <f t="shared" si="0"/>
      </c>
      <c r="P25" s="12">
        <f t="shared" si="6"/>
        <v>41035</v>
      </c>
      <c r="Q25" s="9">
        <v>41029</v>
      </c>
      <c r="R25">
        <f t="shared" si="7"/>
        <v>0</v>
      </c>
      <c r="S25" s="32" t="str">
        <f t="shared" si="8"/>
        <v>休日</v>
      </c>
    </row>
    <row r="26" spans="2:19" ht="15" customHeight="1">
      <c r="B26" s="36">
        <v>7</v>
      </c>
      <c r="C26" s="37">
        <f t="shared" si="1"/>
        <v>2</v>
      </c>
      <c r="D26" s="38"/>
      <c r="E26" s="39">
        <v>0.375</v>
      </c>
      <c r="F26" s="39">
        <v>0.7916666666666666</v>
      </c>
      <c r="G26" s="40"/>
      <c r="H26" s="41"/>
      <c r="I26" s="55"/>
      <c r="J26" s="42">
        <f t="shared" si="2"/>
        <v>0.37499999999999994</v>
      </c>
      <c r="K26" s="43">
        <f t="shared" si="3"/>
        <v>0.04166666666666663</v>
      </c>
      <c r="L26" s="43">
        <f t="shared" si="4"/>
      </c>
      <c r="M26" s="43">
        <f t="shared" si="5"/>
      </c>
      <c r="N26" s="43">
        <f t="shared" si="0"/>
      </c>
      <c r="P26" s="12">
        <f t="shared" si="6"/>
        <v>41036</v>
      </c>
      <c r="Q26" s="9">
        <v>41032</v>
      </c>
      <c r="R26">
        <f t="shared" si="7"/>
        <v>0</v>
      </c>
      <c r="S26" s="32" t="str">
        <f t="shared" si="8"/>
        <v>平日</v>
      </c>
    </row>
    <row r="27" spans="2:19" ht="15" customHeight="1">
      <c r="B27" s="36">
        <v>8</v>
      </c>
      <c r="C27" s="37">
        <f t="shared" si="1"/>
        <v>3</v>
      </c>
      <c r="D27" s="38"/>
      <c r="E27" s="39">
        <v>0.375</v>
      </c>
      <c r="F27" s="39">
        <v>0.9583333333333334</v>
      </c>
      <c r="G27" s="40"/>
      <c r="H27" s="41"/>
      <c r="I27" s="55"/>
      <c r="J27" s="42">
        <f t="shared" si="2"/>
        <v>0.5416666666666667</v>
      </c>
      <c r="K27" s="43">
        <f t="shared" si="3"/>
        <v>0.20833333333333343</v>
      </c>
      <c r="L27" s="43">
        <f t="shared" si="4"/>
      </c>
      <c r="M27" s="43">
        <f t="shared" si="5"/>
      </c>
      <c r="N27" s="43">
        <f t="shared" si="0"/>
        <v>0.04166666666666674</v>
      </c>
      <c r="P27" s="12">
        <f t="shared" si="6"/>
        <v>41037</v>
      </c>
      <c r="Q27" s="9">
        <v>41033</v>
      </c>
      <c r="R27">
        <f t="shared" si="7"/>
        <v>0</v>
      </c>
      <c r="S27" s="32" t="str">
        <f t="shared" si="8"/>
        <v>平日</v>
      </c>
    </row>
    <row r="28" spans="2:19" ht="15" customHeight="1">
      <c r="B28" s="36">
        <v>9</v>
      </c>
      <c r="C28" s="37">
        <f t="shared" si="1"/>
        <v>4</v>
      </c>
      <c r="D28" s="38"/>
      <c r="E28" s="39">
        <v>0.375</v>
      </c>
      <c r="F28" s="39">
        <v>0.75</v>
      </c>
      <c r="G28" s="40"/>
      <c r="H28" s="41"/>
      <c r="I28" s="55"/>
      <c r="J28" s="42">
        <f t="shared" si="2"/>
        <v>0.3333333333333333</v>
      </c>
      <c r="K28" s="43">
        <f t="shared" si="3"/>
        <v>0</v>
      </c>
      <c r="L28" s="43">
        <f t="shared" si="4"/>
      </c>
      <c r="M28" s="43">
        <f t="shared" si="5"/>
      </c>
      <c r="N28" s="43">
        <f t="shared" si="0"/>
      </c>
      <c r="P28" s="12">
        <f t="shared" si="6"/>
        <v>41038</v>
      </c>
      <c r="Q28" s="9">
        <v>41106</v>
      </c>
      <c r="R28">
        <f t="shared" si="7"/>
        <v>0</v>
      </c>
      <c r="S28" s="32" t="str">
        <f t="shared" si="8"/>
        <v>平日</v>
      </c>
    </row>
    <row r="29" spans="2:19" ht="15" customHeight="1">
      <c r="B29" s="36">
        <v>10</v>
      </c>
      <c r="C29" s="37">
        <f t="shared" si="1"/>
        <v>5</v>
      </c>
      <c r="D29" s="38"/>
      <c r="E29" s="39">
        <v>0.375</v>
      </c>
      <c r="F29" s="39">
        <v>0.75</v>
      </c>
      <c r="G29" s="40"/>
      <c r="H29" s="41"/>
      <c r="I29" s="55"/>
      <c r="J29" s="42">
        <f t="shared" si="2"/>
        <v>0.3333333333333333</v>
      </c>
      <c r="K29" s="43">
        <f t="shared" si="3"/>
        <v>0</v>
      </c>
      <c r="L29" s="43">
        <f t="shared" si="4"/>
      </c>
      <c r="M29" s="43">
        <f t="shared" si="5"/>
      </c>
      <c r="N29" s="43">
        <f t="shared" si="0"/>
      </c>
      <c r="P29" s="12">
        <f t="shared" si="6"/>
        <v>41039</v>
      </c>
      <c r="Q29" s="9">
        <v>41169</v>
      </c>
      <c r="R29">
        <f t="shared" si="7"/>
        <v>0</v>
      </c>
      <c r="S29" s="32" t="str">
        <f t="shared" si="8"/>
        <v>平日</v>
      </c>
    </row>
    <row r="30" spans="2:19" ht="15" customHeight="1">
      <c r="B30" s="36">
        <v>11</v>
      </c>
      <c r="C30" s="37">
        <f t="shared" si="1"/>
        <v>6</v>
      </c>
      <c r="D30" s="38"/>
      <c r="E30" s="39">
        <v>0.375</v>
      </c>
      <c r="F30" s="39">
        <v>0.75</v>
      </c>
      <c r="G30" s="40"/>
      <c r="H30" s="41"/>
      <c r="I30" s="55"/>
      <c r="J30" s="42">
        <f t="shared" si="2"/>
        <v>0.3333333333333333</v>
      </c>
      <c r="K30" s="43">
        <f t="shared" si="3"/>
        <v>0</v>
      </c>
      <c r="L30" s="43">
        <f t="shared" si="4"/>
      </c>
      <c r="M30" s="43">
        <f t="shared" si="5"/>
      </c>
      <c r="N30" s="43">
        <f t="shared" si="0"/>
      </c>
      <c r="P30" s="12">
        <f t="shared" si="6"/>
        <v>41040</v>
      </c>
      <c r="Q30" s="9">
        <v>41190</v>
      </c>
      <c r="R30">
        <f t="shared" si="7"/>
        <v>0</v>
      </c>
      <c r="S30" s="32" t="str">
        <f t="shared" si="8"/>
        <v>平日</v>
      </c>
    </row>
    <row r="31" spans="2:19" ht="15" customHeight="1">
      <c r="B31" s="36">
        <v>12</v>
      </c>
      <c r="C31" s="37">
        <f t="shared" si="1"/>
        <v>7</v>
      </c>
      <c r="D31" s="38"/>
      <c r="E31" s="39"/>
      <c r="F31" s="39"/>
      <c r="G31" s="40"/>
      <c r="H31" s="41"/>
      <c r="I31" s="55"/>
      <c r="J31" s="42">
        <f t="shared" si="2"/>
      </c>
      <c r="K31" s="43">
        <f t="shared" si="3"/>
      </c>
      <c r="L31" s="43">
        <f t="shared" si="4"/>
      </c>
      <c r="M31" s="43">
        <f t="shared" si="5"/>
      </c>
      <c r="N31" s="43">
        <f t="shared" si="0"/>
      </c>
      <c r="P31" s="12">
        <f t="shared" si="6"/>
        <v>41041</v>
      </c>
      <c r="Q31" s="9">
        <v>41236</v>
      </c>
      <c r="R31">
        <f t="shared" si="7"/>
        <v>0</v>
      </c>
      <c r="S31" s="32" t="str">
        <f t="shared" si="8"/>
        <v>休日</v>
      </c>
    </row>
    <row r="32" spans="2:19" ht="15" customHeight="1">
      <c r="B32" s="36">
        <v>13</v>
      </c>
      <c r="C32" s="37">
        <f t="shared" si="1"/>
        <v>1</v>
      </c>
      <c r="D32" s="38"/>
      <c r="E32" s="39"/>
      <c r="F32" s="39"/>
      <c r="G32" s="40"/>
      <c r="H32" s="41"/>
      <c r="I32" s="55"/>
      <c r="J32" s="42">
        <f t="shared" si="2"/>
      </c>
      <c r="K32" s="43">
        <f t="shared" si="3"/>
      </c>
      <c r="L32" s="43">
        <f t="shared" si="4"/>
      </c>
      <c r="M32" s="43">
        <f t="shared" si="5"/>
      </c>
      <c r="N32" s="43">
        <f t="shared" si="0"/>
      </c>
      <c r="P32" s="12">
        <f t="shared" si="6"/>
        <v>41042</v>
      </c>
      <c r="Q32" s="9">
        <v>41267</v>
      </c>
      <c r="R32">
        <f t="shared" si="7"/>
        <v>0</v>
      </c>
      <c r="S32" s="32" t="str">
        <f t="shared" si="8"/>
        <v>休日</v>
      </c>
    </row>
    <row r="33" spans="2:19" ht="15" customHeight="1">
      <c r="B33" s="36">
        <v>14</v>
      </c>
      <c r="C33" s="37">
        <f t="shared" si="1"/>
        <v>2</v>
      </c>
      <c r="D33" s="38" t="s">
        <v>1</v>
      </c>
      <c r="E33" s="39"/>
      <c r="F33" s="39"/>
      <c r="G33" s="40"/>
      <c r="H33" s="41"/>
      <c r="I33" s="55"/>
      <c r="J33" s="42">
        <f t="shared" si="2"/>
      </c>
      <c r="K33" s="43">
        <f t="shared" si="3"/>
      </c>
      <c r="L33" s="43">
        <f t="shared" si="4"/>
      </c>
      <c r="M33" s="43">
        <f t="shared" si="5"/>
      </c>
      <c r="N33" s="43">
        <f t="shared" si="0"/>
      </c>
      <c r="P33" s="12">
        <f t="shared" si="6"/>
        <v>41043</v>
      </c>
      <c r="R33">
        <f t="shared" si="7"/>
        <v>0</v>
      </c>
      <c r="S33" s="32" t="str">
        <f t="shared" si="8"/>
        <v>平日</v>
      </c>
    </row>
    <row r="34" spans="2:19" ht="15" customHeight="1">
      <c r="B34" s="36">
        <v>15</v>
      </c>
      <c r="C34" s="37">
        <f t="shared" si="1"/>
        <v>3</v>
      </c>
      <c r="D34" s="38" t="s">
        <v>32</v>
      </c>
      <c r="E34" s="39">
        <v>0.5416666666666666</v>
      </c>
      <c r="F34" s="39">
        <v>0.75</v>
      </c>
      <c r="G34" s="40"/>
      <c r="H34" s="41"/>
      <c r="I34" s="55"/>
      <c r="J34" s="42">
        <f t="shared" si="2"/>
        <v>0.1666666666666667</v>
      </c>
      <c r="K34" s="43">
        <f t="shared" si="3"/>
      </c>
      <c r="L34" s="43">
        <f t="shared" si="4"/>
      </c>
      <c r="M34" s="43">
        <f t="shared" si="5"/>
      </c>
      <c r="N34" s="43">
        <f t="shared" si="0"/>
      </c>
      <c r="P34" s="12">
        <f t="shared" si="6"/>
        <v>41044</v>
      </c>
      <c r="R34">
        <f t="shared" si="7"/>
        <v>0</v>
      </c>
      <c r="S34" s="32" t="str">
        <f t="shared" si="8"/>
        <v>平日</v>
      </c>
    </row>
    <row r="35" spans="2:19" ht="15" customHeight="1">
      <c r="B35" s="36">
        <v>16</v>
      </c>
      <c r="C35" s="37">
        <f t="shared" si="1"/>
        <v>4</v>
      </c>
      <c r="D35" s="38"/>
      <c r="E35" s="39">
        <v>0.375</v>
      </c>
      <c r="F35" s="39">
        <v>0.75</v>
      </c>
      <c r="G35" s="40"/>
      <c r="H35" s="41"/>
      <c r="I35" s="55"/>
      <c r="J35" s="42">
        <f t="shared" si="2"/>
        <v>0.3333333333333333</v>
      </c>
      <c r="K35" s="43">
        <f t="shared" si="3"/>
        <v>0</v>
      </c>
      <c r="L35" s="43">
        <f t="shared" si="4"/>
      </c>
      <c r="M35" s="43">
        <f t="shared" si="5"/>
      </c>
      <c r="N35" s="43">
        <f t="shared" si="0"/>
      </c>
      <c r="P35" s="12">
        <f t="shared" si="6"/>
        <v>41045</v>
      </c>
      <c r="R35">
        <f t="shared" si="7"/>
        <v>0</v>
      </c>
      <c r="S35" s="32" t="str">
        <f t="shared" si="8"/>
        <v>平日</v>
      </c>
    </row>
    <row r="36" spans="2:19" ht="15" customHeight="1">
      <c r="B36" s="36">
        <v>17</v>
      </c>
      <c r="C36" s="37">
        <f t="shared" si="1"/>
        <v>5</v>
      </c>
      <c r="D36" s="38"/>
      <c r="E36" s="39">
        <v>0.375</v>
      </c>
      <c r="F36" s="39">
        <v>0.75</v>
      </c>
      <c r="G36" s="40"/>
      <c r="H36" s="41"/>
      <c r="I36" s="55"/>
      <c r="J36" s="42">
        <f t="shared" si="2"/>
        <v>0.3333333333333333</v>
      </c>
      <c r="K36" s="43">
        <f t="shared" si="3"/>
        <v>0</v>
      </c>
      <c r="L36" s="43">
        <f t="shared" si="4"/>
      </c>
      <c r="M36" s="43">
        <f t="shared" si="5"/>
      </c>
      <c r="N36" s="43">
        <f t="shared" si="0"/>
      </c>
      <c r="P36" s="12">
        <f t="shared" si="6"/>
        <v>41046</v>
      </c>
      <c r="R36">
        <f t="shared" si="7"/>
        <v>0</v>
      </c>
      <c r="S36" s="32" t="str">
        <f t="shared" si="8"/>
        <v>平日</v>
      </c>
    </row>
    <row r="37" spans="2:19" ht="15" customHeight="1">
      <c r="B37" s="36">
        <v>18</v>
      </c>
      <c r="C37" s="37">
        <f t="shared" si="1"/>
        <v>6</v>
      </c>
      <c r="D37" s="38"/>
      <c r="E37" s="39">
        <v>0.375</v>
      </c>
      <c r="F37" s="39">
        <v>0.75</v>
      </c>
      <c r="G37" s="40"/>
      <c r="H37" s="41"/>
      <c r="I37" s="55"/>
      <c r="J37" s="42">
        <f t="shared" si="2"/>
        <v>0.3333333333333333</v>
      </c>
      <c r="K37" s="43">
        <f t="shared" si="3"/>
        <v>0</v>
      </c>
      <c r="L37" s="43">
        <f t="shared" si="4"/>
      </c>
      <c r="M37" s="43">
        <f t="shared" si="5"/>
      </c>
      <c r="N37" s="43">
        <f t="shared" si="0"/>
      </c>
      <c r="P37" s="12">
        <f t="shared" si="6"/>
        <v>41047</v>
      </c>
      <c r="R37">
        <f t="shared" si="7"/>
        <v>0</v>
      </c>
      <c r="S37" s="32" t="str">
        <f t="shared" si="8"/>
        <v>平日</v>
      </c>
    </row>
    <row r="38" spans="2:19" ht="15" customHeight="1">
      <c r="B38" s="36">
        <v>19</v>
      </c>
      <c r="C38" s="37">
        <f t="shared" si="1"/>
        <v>7</v>
      </c>
      <c r="D38" s="38"/>
      <c r="E38" s="39"/>
      <c r="F38" s="39"/>
      <c r="G38" s="40"/>
      <c r="H38" s="41"/>
      <c r="I38" s="55"/>
      <c r="J38" s="42">
        <f t="shared" si="2"/>
      </c>
      <c r="K38" s="43">
        <f t="shared" si="3"/>
      </c>
      <c r="L38" s="43">
        <f t="shared" si="4"/>
      </c>
      <c r="M38" s="43">
        <f t="shared" si="5"/>
      </c>
      <c r="N38" s="43">
        <f t="shared" si="0"/>
      </c>
      <c r="P38" s="12">
        <f t="shared" si="6"/>
        <v>41048</v>
      </c>
      <c r="R38">
        <f t="shared" si="7"/>
        <v>0</v>
      </c>
      <c r="S38" s="32" t="str">
        <f t="shared" si="8"/>
        <v>休日</v>
      </c>
    </row>
    <row r="39" spans="2:19" ht="15" customHeight="1">
      <c r="B39" s="36">
        <v>20</v>
      </c>
      <c r="C39" s="37">
        <f t="shared" si="1"/>
        <v>1</v>
      </c>
      <c r="D39" s="38"/>
      <c r="E39" s="39">
        <v>0.375</v>
      </c>
      <c r="F39" s="39">
        <v>0.75</v>
      </c>
      <c r="G39" s="40">
        <v>0.041666666666666664</v>
      </c>
      <c r="H39" s="41"/>
      <c r="I39" s="55"/>
      <c r="J39" s="42">
        <f t="shared" si="2"/>
        <v>0.3333333333333333</v>
      </c>
      <c r="K39" s="43">
        <f t="shared" si="3"/>
      </c>
      <c r="L39" s="43">
        <f t="shared" si="4"/>
      </c>
      <c r="M39" s="43">
        <f t="shared" si="5"/>
        <v>0.3333333333333333</v>
      </c>
      <c r="N39" s="43">
        <f t="shared" si="0"/>
      </c>
      <c r="P39" s="12">
        <f t="shared" si="6"/>
        <v>41049</v>
      </c>
      <c r="R39">
        <f t="shared" si="7"/>
        <v>0</v>
      </c>
      <c r="S39" s="32" t="str">
        <f t="shared" si="8"/>
        <v>休日</v>
      </c>
    </row>
    <row r="40" spans="2:19" ht="15" customHeight="1">
      <c r="B40" s="36">
        <v>21</v>
      </c>
      <c r="C40" s="37">
        <f t="shared" si="1"/>
        <v>2</v>
      </c>
      <c r="D40" s="38" t="s">
        <v>37</v>
      </c>
      <c r="E40" s="39"/>
      <c r="F40" s="39"/>
      <c r="G40" s="40"/>
      <c r="H40" s="41"/>
      <c r="I40" s="55" t="s">
        <v>38</v>
      </c>
      <c r="J40" s="42">
        <f t="shared" si="2"/>
      </c>
      <c r="K40" s="43">
        <f t="shared" si="3"/>
      </c>
      <c r="L40" s="43">
        <f t="shared" si="4"/>
      </c>
      <c r="M40" s="43">
        <f t="shared" si="5"/>
      </c>
      <c r="N40" s="43">
        <f t="shared" si="0"/>
      </c>
      <c r="P40" s="12">
        <f t="shared" si="6"/>
        <v>41050</v>
      </c>
      <c r="R40">
        <f t="shared" si="7"/>
        <v>0</v>
      </c>
      <c r="S40" s="32" t="str">
        <f t="shared" si="8"/>
        <v>平日</v>
      </c>
    </row>
    <row r="41" spans="2:19" ht="15" customHeight="1">
      <c r="B41" s="36">
        <v>22</v>
      </c>
      <c r="C41" s="37">
        <f t="shared" si="1"/>
        <v>3</v>
      </c>
      <c r="D41" s="38"/>
      <c r="E41" s="39">
        <v>0.375</v>
      </c>
      <c r="F41" s="39">
        <v>0.75</v>
      </c>
      <c r="G41" s="40"/>
      <c r="H41" s="41"/>
      <c r="I41" s="55"/>
      <c r="J41" s="42">
        <f t="shared" si="2"/>
        <v>0.3333333333333333</v>
      </c>
      <c r="K41" s="43">
        <f t="shared" si="3"/>
        <v>0</v>
      </c>
      <c r="L41" s="43">
        <f t="shared" si="4"/>
      </c>
      <c r="M41" s="43">
        <f t="shared" si="5"/>
      </c>
      <c r="N41" s="43">
        <f t="shared" si="0"/>
      </c>
      <c r="P41" s="12">
        <f t="shared" si="6"/>
        <v>41051</v>
      </c>
      <c r="R41">
        <f t="shared" si="7"/>
        <v>0</v>
      </c>
      <c r="S41" s="32" t="str">
        <f t="shared" si="8"/>
        <v>平日</v>
      </c>
    </row>
    <row r="42" spans="2:19" ht="15" customHeight="1">
      <c r="B42" s="36">
        <v>23</v>
      </c>
      <c r="C42" s="37">
        <f t="shared" si="1"/>
        <v>4</v>
      </c>
      <c r="D42" s="38"/>
      <c r="E42" s="39">
        <v>0.375</v>
      </c>
      <c r="F42" s="39">
        <v>0.75</v>
      </c>
      <c r="G42" s="40"/>
      <c r="H42" s="41"/>
      <c r="I42" s="55"/>
      <c r="J42" s="42">
        <f t="shared" si="2"/>
        <v>0.3333333333333333</v>
      </c>
      <c r="K42" s="43">
        <f t="shared" si="3"/>
        <v>0</v>
      </c>
      <c r="L42" s="43">
        <f t="shared" si="4"/>
      </c>
      <c r="M42" s="43">
        <f t="shared" si="5"/>
      </c>
      <c r="N42" s="43">
        <f t="shared" si="0"/>
      </c>
      <c r="P42" s="12">
        <f t="shared" si="6"/>
        <v>41052</v>
      </c>
      <c r="R42">
        <f t="shared" si="7"/>
        <v>0</v>
      </c>
      <c r="S42" s="32" t="str">
        <f t="shared" si="8"/>
        <v>平日</v>
      </c>
    </row>
    <row r="43" spans="2:19" ht="15" customHeight="1">
      <c r="B43" s="36">
        <v>24</v>
      </c>
      <c r="C43" s="37">
        <f t="shared" si="1"/>
        <v>5</v>
      </c>
      <c r="D43" s="38"/>
      <c r="E43" s="39">
        <v>0.375</v>
      </c>
      <c r="F43" s="39">
        <v>0.75</v>
      </c>
      <c r="G43" s="40"/>
      <c r="H43" s="41"/>
      <c r="I43" s="55"/>
      <c r="J43" s="42">
        <f t="shared" si="2"/>
        <v>0.3333333333333333</v>
      </c>
      <c r="K43" s="43">
        <f t="shared" si="3"/>
        <v>0</v>
      </c>
      <c r="L43" s="43">
        <f t="shared" si="4"/>
      </c>
      <c r="M43" s="43">
        <f t="shared" si="5"/>
      </c>
      <c r="N43" s="43">
        <f t="shared" si="0"/>
      </c>
      <c r="P43" s="12">
        <f t="shared" si="6"/>
        <v>41053</v>
      </c>
      <c r="R43">
        <f t="shared" si="7"/>
        <v>0</v>
      </c>
      <c r="S43" s="32" t="str">
        <f t="shared" si="8"/>
        <v>平日</v>
      </c>
    </row>
    <row r="44" spans="2:19" ht="15" customHeight="1">
      <c r="B44" s="36">
        <v>25</v>
      </c>
      <c r="C44" s="37">
        <f t="shared" si="1"/>
        <v>6</v>
      </c>
      <c r="D44" s="38"/>
      <c r="E44" s="39">
        <v>0.375</v>
      </c>
      <c r="F44" s="39">
        <v>0.75</v>
      </c>
      <c r="G44" s="40"/>
      <c r="H44" s="41"/>
      <c r="I44" s="55"/>
      <c r="J44" s="42">
        <f t="shared" si="2"/>
        <v>0.3333333333333333</v>
      </c>
      <c r="K44" s="43">
        <f t="shared" si="3"/>
        <v>0</v>
      </c>
      <c r="L44" s="43">
        <f t="shared" si="4"/>
      </c>
      <c r="M44" s="43">
        <f t="shared" si="5"/>
      </c>
      <c r="N44" s="43">
        <f t="shared" si="0"/>
      </c>
      <c r="P44" s="12">
        <f t="shared" si="6"/>
        <v>41054</v>
      </c>
      <c r="R44">
        <f t="shared" si="7"/>
        <v>0</v>
      </c>
      <c r="S44" s="32" t="str">
        <f t="shared" si="8"/>
        <v>平日</v>
      </c>
    </row>
    <row r="45" spans="2:19" ht="15" customHeight="1">
      <c r="B45" s="36">
        <v>26</v>
      </c>
      <c r="C45" s="37">
        <f t="shared" si="1"/>
        <v>7</v>
      </c>
      <c r="D45" s="38"/>
      <c r="E45" s="39"/>
      <c r="F45" s="39"/>
      <c r="G45" s="40"/>
      <c r="H45" s="41"/>
      <c r="I45" s="55"/>
      <c r="J45" s="42">
        <f t="shared" si="2"/>
      </c>
      <c r="K45" s="43">
        <f t="shared" si="3"/>
      </c>
      <c r="L45" s="43">
        <f t="shared" si="4"/>
      </c>
      <c r="M45" s="43">
        <f t="shared" si="5"/>
      </c>
      <c r="N45" s="43">
        <f t="shared" si="0"/>
      </c>
      <c r="P45" s="12">
        <f t="shared" si="6"/>
        <v>41055</v>
      </c>
      <c r="R45">
        <f t="shared" si="7"/>
        <v>0</v>
      </c>
      <c r="S45" s="32" t="str">
        <f t="shared" si="8"/>
        <v>休日</v>
      </c>
    </row>
    <row r="46" spans="2:19" ht="15" customHeight="1">
      <c r="B46" s="36">
        <v>27</v>
      </c>
      <c r="C46" s="37">
        <f t="shared" si="1"/>
        <v>1</v>
      </c>
      <c r="D46" s="38"/>
      <c r="E46" s="39"/>
      <c r="F46" s="39"/>
      <c r="G46" s="40"/>
      <c r="H46" s="41"/>
      <c r="I46" s="55"/>
      <c r="J46" s="42">
        <f t="shared" si="2"/>
      </c>
      <c r="K46" s="43">
        <f t="shared" si="3"/>
      </c>
      <c r="L46" s="43">
        <f t="shared" si="4"/>
      </c>
      <c r="M46" s="43">
        <f t="shared" si="5"/>
      </c>
      <c r="N46" s="43">
        <f t="shared" si="0"/>
      </c>
      <c r="P46" s="12">
        <f t="shared" si="6"/>
        <v>41056</v>
      </c>
      <c r="R46">
        <f t="shared" si="7"/>
        <v>0</v>
      </c>
      <c r="S46" s="32" t="str">
        <f t="shared" si="8"/>
        <v>休日</v>
      </c>
    </row>
    <row r="47" spans="2:19" ht="15" customHeight="1">
      <c r="B47" s="36">
        <v>28</v>
      </c>
      <c r="C47" s="37">
        <f t="shared" si="1"/>
        <v>2</v>
      </c>
      <c r="D47" s="38"/>
      <c r="E47" s="39">
        <v>0.375</v>
      </c>
      <c r="F47" s="39">
        <v>0.8333333333333334</v>
      </c>
      <c r="G47" s="40"/>
      <c r="H47" s="41"/>
      <c r="I47" s="55" t="s">
        <v>39</v>
      </c>
      <c r="J47" s="42">
        <f t="shared" si="2"/>
        <v>0.4166666666666667</v>
      </c>
      <c r="K47" s="43">
        <f t="shared" si="3"/>
        <v>0.08333333333333337</v>
      </c>
      <c r="L47" s="43">
        <f t="shared" si="4"/>
      </c>
      <c r="M47" s="43">
        <f t="shared" si="5"/>
      </c>
      <c r="N47" s="43">
        <f t="shared" si="0"/>
      </c>
      <c r="P47" s="12">
        <f t="shared" si="6"/>
        <v>41057</v>
      </c>
      <c r="R47">
        <f t="shared" si="7"/>
        <v>0</v>
      </c>
      <c r="S47" s="32" t="str">
        <f t="shared" si="8"/>
        <v>平日</v>
      </c>
    </row>
    <row r="48" spans="2:19" ht="15" customHeight="1">
      <c r="B48" s="36">
        <v>29</v>
      </c>
      <c r="C48" s="37">
        <f t="shared" si="1"/>
        <v>3</v>
      </c>
      <c r="D48" s="38"/>
      <c r="E48" s="39">
        <v>0.375</v>
      </c>
      <c r="F48" s="39">
        <v>0.75</v>
      </c>
      <c r="G48" s="40"/>
      <c r="H48" s="41"/>
      <c r="I48" s="55"/>
      <c r="J48" s="42">
        <f t="shared" si="2"/>
        <v>0.3333333333333333</v>
      </c>
      <c r="K48" s="43">
        <f t="shared" si="3"/>
        <v>0</v>
      </c>
      <c r="L48" s="43">
        <f t="shared" si="4"/>
      </c>
      <c r="M48" s="43">
        <f t="shared" si="5"/>
      </c>
      <c r="N48" s="43">
        <f t="shared" si="0"/>
      </c>
      <c r="P48" s="12">
        <f t="shared" si="6"/>
        <v>41058</v>
      </c>
      <c r="R48">
        <f t="shared" si="7"/>
        <v>0</v>
      </c>
      <c r="S48" s="32" t="str">
        <f t="shared" si="8"/>
        <v>平日</v>
      </c>
    </row>
    <row r="49" spans="2:19" ht="15" customHeight="1">
      <c r="B49" s="36">
        <v>30</v>
      </c>
      <c r="C49" s="37">
        <f t="shared" si="1"/>
        <v>4</v>
      </c>
      <c r="D49" s="38"/>
      <c r="E49" s="39">
        <v>0.375</v>
      </c>
      <c r="F49" s="39">
        <v>0.75</v>
      </c>
      <c r="G49" s="40"/>
      <c r="H49" s="41"/>
      <c r="I49" s="55"/>
      <c r="J49" s="42">
        <f t="shared" si="2"/>
        <v>0.3333333333333333</v>
      </c>
      <c r="K49" s="43">
        <f t="shared" si="3"/>
        <v>0</v>
      </c>
      <c r="L49" s="43">
        <f t="shared" si="4"/>
      </c>
      <c r="M49" s="43">
        <f t="shared" si="5"/>
      </c>
      <c r="N49" s="43">
        <f t="shared" si="0"/>
      </c>
      <c r="P49" s="12">
        <f t="shared" si="6"/>
        <v>41059</v>
      </c>
      <c r="R49">
        <f t="shared" si="7"/>
        <v>0</v>
      </c>
      <c r="S49" s="32" t="str">
        <f t="shared" si="8"/>
        <v>平日</v>
      </c>
    </row>
    <row r="50" spans="2:19" ht="15" customHeight="1">
      <c r="B50" s="36">
        <v>31</v>
      </c>
      <c r="C50" s="37">
        <f t="shared" si="1"/>
        <v>5</v>
      </c>
      <c r="D50" s="38"/>
      <c r="E50" s="39">
        <v>0.375</v>
      </c>
      <c r="F50" s="39">
        <v>0.75</v>
      </c>
      <c r="G50" s="40"/>
      <c r="H50" s="41"/>
      <c r="I50" s="55"/>
      <c r="J50" s="42">
        <f t="shared" si="2"/>
        <v>0.3333333333333333</v>
      </c>
      <c r="K50" s="43">
        <f t="shared" si="3"/>
        <v>0</v>
      </c>
      <c r="L50" s="43">
        <f t="shared" si="4"/>
      </c>
      <c r="M50" s="43">
        <f t="shared" si="5"/>
      </c>
      <c r="N50" s="43">
        <f t="shared" si="0"/>
      </c>
      <c r="P50" s="12">
        <f t="shared" si="6"/>
        <v>41060</v>
      </c>
      <c r="R50">
        <f t="shared" si="7"/>
        <v>0</v>
      </c>
      <c r="S50" s="32" t="str">
        <f t="shared" si="8"/>
        <v>平日</v>
      </c>
    </row>
    <row r="51" spans="2:19" s="8" customFormat="1" ht="22.5" customHeight="1">
      <c r="B51" s="34"/>
      <c r="C51" s="34"/>
      <c r="D51" s="33"/>
      <c r="E51" s="13"/>
      <c r="F51" s="13"/>
      <c r="G51" s="13"/>
      <c r="H51" s="14"/>
      <c r="I51" s="56" t="s">
        <v>2</v>
      </c>
      <c r="J51" s="57">
        <f>SUM(J20:J50)*24</f>
        <v>178.99999999999994</v>
      </c>
      <c r="K51" s="57">
        <f>SUM(K20:K50)*24</f>
        <v>15.000000000000005</v>
      </c>
      <c r="L51" s="57">
        <f>SUM(L20:L50)*24</f>
        <v>8</v>
      </c>
      <c r="M51" s="57">
        <f>SUM(M20:M50)*24</f>
        <v>8</v>
      </c>
      <c r="N51" s="57">
        <f>SUM(N20:N50)*24</f>
        <v>4.000000000000004</v>
      </c>
      <c r="S51" s="8">
        <f>COUNTIF(S20:S50,"平日")</f>
        <v>21</v>
      </c>
    </row>
    <row r="52" spans="2:14" ht="18" customHeight="1">
      <c r="B52" s="8"/>
      <c r="D52" s="8"/>
      <c r="H52" s="10"/>
      <c r="I52" s="61" t="s">
        <v>40</v>
      </c>
      <c r="J52" s="58"/>
      <c r="K52" s="58"/>
      <c r="L52" s="59"/>
      <c r="M52" s="60"/>
      <c r="N52" s="60"/>
    </row>
    <row r="53" spans="2:14" ht="15" customHeight="1">
      <c r="B53" s="8"/>
      <c r="I53" s="61" t="s">
        <v>41</v>
      </c>
      <c r="J53" s="62"/>
      <c r="K53" s="60"/>
      <c r="L53" s="60"/>
      <c r="M53" s="60"/>
      <c r="N53" s="60"/>
    </row>
    <row r="54" spans="2:14" ht="13.5">
      <c r="B54" s="52"/>
      <c r="C54" s="52"/>
      <c r="D54" s="52"/>
      <c r="E54" s="52"/>
      <c r="F54" s="52"/>
      <c r="G54" s="52"/>
      <c r="H54" s="52"/>
      <c r="I54" s="52"/>
      <c r="J54" s="52"/>
      <c r="K54" s="52"/>
      <c r="L54" s="52"/>
      <c r="M54" s="52"/>
      <c r="N54" s="52"/>
    </row>
  </sheetData>
  <sheetProtection password="CCC6" sheet="1" objects="1" scenarios="1" selectLockedCells="1"/>
  <mergeCells count="26">
    <mergeCell ref="E17:F17"/>
    <mergeCell ref="B11:N11"/>
    <mergeCell ref="B19:C19"/>
    <mergeCell ref="B7:N7"/>
    <mergeCell ref="B6:N6"/>
    <mergeCell ref="B3:C3"/>
    <mergeCell ref="D3:F3"/>
    <mergeCell ref="B4:C4"/>
    <mergeCell ref="D4:F4"/>
    <mergeCell ref="D17:D18"/>
    <mergeCell ref="B9:N9"/>
    <mergeCell ref="B10:N10"/>
    <mergeCell ref="N17:N18"/>
    <mergeCell ref="K17:K18"/>
    <mergeCell ref="E16:F16"/>
    <mergeCell ref="B17:C17"/>
    <mergeCell ref="L17:L18"/>
    <mergeCell ref="M17:M18"/>
    <mergeCell ref="H17:H18"/>
    <mergeCell ref="I17:I18"/>
    <mergeCell ref="J17:J18"/>
    <mergeCell ref="G17:G18"/>
    <mergeCell ref="B8:N8"/>
    <mergeCell ref="B12:N12"/>
    <mergeCell ref="B13:N13"/>
    <mergeCell ref="B14:N14"/>
  </mergeCells>
  <conditionalFormatting sqref="Q37:Q50">
    <cfRule type="expression" priority="2" dxfId="0" stopIfTrue="1">
      <formula>"vlookup(Date(鈴木!$I$3,鈴木!$B$20),Sheet1!$A$3:$B$15,2)=7"</formula>
    </cfRule>
  </conditionalFormatting>
  <conditionalFormatting sqref="Q39">
    <cfRule type="expression" priority="3" dxfId="0" stopIfTrue="1">
      <formula>$C$5="A"</formula>
    </cfRule>
  </conditionalFormatting>
  <conditionalFormatting sqref="B20">
    <cfRule type="expression" priority="4" dxfId="1" stopIfTrue="1">
      <formula>$R$20=1</formula>
    </cfRule>
  </conditionalFormatting>
  <conditionalFormatting sqref="B21">
    <cfRule type="expression" priority="5" dxfId="1" stopIfTrue="1">
      <formula>$R$21=1</formula>
    </cfRule>
  </conditionalFormatting>
  <conditionalFormatting sqref="B22">
    <cfRule type="expression" priority="6" dxfId="1" stopIfTrue="1">
      <formula>$R$22=1</formula>
    </cfRule>
  </conditionalFormatting>
  <conditionalFormatting sqref="B23">
    <cfRule type="expression" priority="7" dxfId="1" stopIfTrue="1">
      <formula>$R$23=1</formula>
    </cfRule>
  </conditionalFormatting>
  <conditionalFormatting sqref="B24">
    <cfRule type="expression" priority="8" dxfId="1" stopIfTrue="1">
      <formula>$R$24=1</formula>
    </cfRule>
  </conditionalFormatting>
  <conditionalFormatting sqref="B25">
    <cfRule type="expression" priority="9" dxfId="1" stopIfTrue="1">
      <formula>$R$25=1</formula>
    </cfRule>
  </conditionalFormatting>
  <conditionalFormatting sqref="B26">
    <cfRule type="expression" priority="10" dxfId="1" stopIfTrue="1">
      <formula>$R$26=1</formula>
    </cfRule>
  </conditionalFormatting>
  <conditionalFormatting sqref="B27">
    <cfRule type="expression" priority="11" dxfId="1" stopIfTrue="1">
      <formula>$R$27=1</formula>
    </cfRule>
  </conditionalFormatting>
  <conditionalFormatting sqref="B28">
    <cfRule type="expression" priority="12" dxfId="1" stopIfTrue="1">
      <formula>$R$28=1</formula>
    </cfRule>
  </conditionalFormatting>
  <conditionalFormatting sqref="B29">
    <cfRule type="expression" priority="13" dxfId="1" stopIfTrue="1">
      <formula>$R$29=1</formula>
    </cfRule>
  </conditionalFormatting>
  <conditionalFormatting sqref="B30">
    <cfRule type="expression" priority="14" dxfId="1" stopIfTrue="1">
      <formula>$R$30=1</formula>
    </cfRule>
  </conditionalFormatting>
  <conditionalFormatting sqref="B31">
    <cfRule type="expression" priority="15" dxfId="1" stopIfTrue="1">
      <formula>$R$31=1</formula>
    </cfRule>
  </conditionalFormatting>
  <conditionalFormatting sqref="B32">
    <cfRule type="expression" priority="16" dxfId="1" stopIfTrue="1">
      <formula>$R$32=1</formula>
    </cfRule>
  </conditionalFormatting>
  <conditionalFormatting sqref="B33">
    <cfRule type="expression" priority="17" dxfId="1" stopIfTrue="1">
      <formula>$R$33=1</formula>
    </cfRule>
  </conditionalFormatting>
  <conditionalFormatting sqref="B34">
    <cfRule type="expression" priority="18" dxfId="1" stopIfTrue="1">
      <formula>$R$34=1</formula>
    </cfRule>
  </conditionalFormatting>
  <conditionalFormatting sqref="B35">
    <cfRule type="expression" priority="19" dxfId="1" stopIfTrue="1">
      <formula>$R$35=1</formula>
    </cfRule>
  </conditionalFormatting>
  <conditionalFormatting sqref="B36">
    <cfRule type="expression" priority="20" dxfId="1" stopIfTrue="1">
      <formula>$R$36=1</formula>
    </cfRule>
  </conditionalFormatting>
  <conditionalFormatting sqref="B37">
    <cfRule type="expression" priority="21" dxfId="1" stopIfTrue="1">
      <formula>$R$37=1</formula>
    </cfRule>
  </conditionalFormatting>
  <conditionalFormatting sqref="B38">
    <cfRule type="expression" priority="22" dxfId="1" stopIfTrue="1">
      <formula>$R$38=1</formula>
    </cfRule>
  </conditionalFormatting>
  <conditionalFormatting sqref="B39">
    <cfRule type="expression" priority="23" dxfId="1" stopIfTrue="1">
      <formula>$R$39=1</formula>
    </cfRule>
  </conditionalFormatting>
  <conditionalFormatting sqref="B40">
    <cfRule type="expression" priority="24" dxfId="1" stopIfTrue="1">
      <formula>$R$40=1</formula>
    </cfRule>
  </conditionalFormatting>
  <conditionalFormatting sqref="B41">
    <cfRule type="expression" priority="25" dxfId="1" stopIfTrue="1">
      <formula>$R$41=1</formula>
    </cfRule>
  </conditionalFormatting>
  <conditionalFormatting sqref="B42">
    <cfRule type="expression" priority="26" dxfId="1" stopIfTrue="1">
      <formula>$R$42=1</formula>
    </cfRule>
  </conditionalFormatting>
  <conditionalFormatting sqref="B43">
    <cfRule type="expression" priority="27" dxfId="1" stopIfTrue="1">
      <formula>$R$43=1</formula>
    </cfRule>
  </conditionalFormatting>
  <conditionalFormatting sqref="B44">
    <cfRule type="expression" priority="28" dxfId="1" stopIfTrue="1">
      <formula>$R$44=1</formula>
    </cfRule>
  </conditionalFormatting>
  <conditionalFormatting sqref="B45">
    <cfRule type="expression" priority="29" dxfId="1" stopIfTrue="1">
      <formula>$R$45=1</formula>
    </cfRule>
  </conditionalFormatting>
  <conditionalFormatting sqref="B46">
    <cfRule type="expression" priority="30" dxfId="1" stopIfTrue="1">
      <formula>$R$46=1</formula>
    </cfRule>
  </conditionalFormatting>
  <conditionalFormatting sqref="B47">
    <cfRule type="expression" priority="31" dxfId="1" stopIfTrue="1">
      <formula>$R$47=1</formula>
    </cfRule>
  </conditionalFormatting>
  <conditionalFormatting sqref="B48">
    <cfRule type="expression" priority="32" dxfId="1" stopIfTrue="1">
      <formula>$R$48=1</formula>
    </cfRule>
  </conditionalFormatting>
  <conditionalFormatting sqref="B49">
    <cfRule type="expression" priority="33" dxfId="1" stopIfTrue="1">
      <formula>$R$49=1</formula>
    </cfRule>
  </conditionalFormatting>
  <conditionalFormatting sqref="B50">
    <cfRule type="expression" priority="34" dxfId="1" stopIfTrue="1">
      <formula>$R$50=1</formula>
    </cfRule>
  </conditionalFormatting>
  <conditionalFormatting sqref="S20:S50">
    <cfRule type="containsText" priority="1" dxfId="0" operator="containsText" stopIfTrue="1" text="休日">
      <formula>NOT(ISERROR(SEARCH("休日",S20)))</formula>
    </cfRule>
  </conditionalFormatting>
  <dataValidations count="2">
    <dataValidation type="list" allowBlank="1" showInputMessage="1" showErrorMessage="1" sqref="H3">
      <formula1>"2012"</formula1>
    </dataValidation>
    <dataValidation type="list" allowBlank="1" showInputMessage="1" showErrorMessage="1" sqref="I3">
      <formula1>"1,2,3,4,5,6,7,8,9,10,11,12"</formula1>
    </dataValidation>
  </dataValidations>
  <printOptions/>
  <pageMargins left="0.58" right="0.43" top="0.984251968503937" bottom="0.984251968503937" header="0.5118110236220472" footer="0.5118110236220472"/>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AXA TECH JAPAN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marie.suzuki</dc:creator>
  <cp:keywords/>
  <dc:description/>
  <cp:lastModifiedBy>Snakazawa</cp:lastModifiedBy>
  <cp:lastPrinted>2011-12-21T07:52:44Z</cp:lastPrinted>
  <dcterms:created xsi:type="dcterms:W3CDTF">2010-02-02T07:12:57Z</dcterms:created>
  <dcterms:modified xsi:type="dcterms:W3CDTF">2011-12-28T04:27:42Z</dcterms:modified>
  <cp:category/>
  <cp:version/>
  <cp:contentType/>
  <cp:contentStatus/>
</cp:coreProperties>
</file>